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GXD\"/>
    </mc:Choice>
  </mc:AlternateContent>
  <bookViews>
    <workbookView xWindow="0" yWindow="0" windowWidth="20490" windowHeight="7065" firstSheet="1" activeTab="1"/>
  </bookViews>
  <sheets>
    <sheet name="foxz" sheetId="4" state="veryHidden" r:id="rId1"/>
    <sheet name="Bảng giá NC 189-PhuongAnhGXD" sheetId="1" r:id="rId2"/>
    <sheet name="PL03-TT05_PhuongAnh" sheetId="3" r:id="rId3"/>
  </sheets>
  <calcPr calcId="162913"/>
</workbook>
</file>

<file path=xl/calcChain.xml><?xml version="1.0" encoding="utf-8"?>
<calcChain xmlns="http://schemas.openxmlformats.org/spreadsheetml/2006/main">
  <c r="G49" i="1" l="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D59" i="1" l="1"/>
  <c r="D38" i="1"/>
  <c r="G7" i="1"/>
  <c r="G6" i="1"/>
  <c r="G5" i="1"/>
  <c r="H6" i="1" l="1"/>
  <c r="F62" i="1"/>
  <c r="I62" i="1" s="1"/>
  <c r="F48" i="1"/>
  <c r="I48" i="1" s="1"/>
  <c r="F44" i="1"/>
  <c r="I44" i="1" s="1"/>
  <c r="J39" i="1"/>
  <c r="J41" i="1"/>
  <c r="F39" i="1"/>
  <c r="I39" i="1" s="1"/>
  <c r="F41" i="1"/>
  <c r="I41" i="1" s="1"/>
  <c r="F37" i="1"/>
  <c r="I37" i="1" s="1"/>
  <c r="F36" i="1"/>
  <c r="I36" i="1" s="1"/>
  <c r="F35" i="1"/>
  <c r="I35" i="1" s="1"/>
  <c r="F34" i="1"/>
  <c r="I34" i="1" s="1"/>
  <c r="F32" i="1"/>
  <c r="I32" i="1" s="1"/>
  <c r="F31" i="1"/>
  <c r="I31" i="1" s="1"/>
  <c r="F30" i="1"/>
  <c r="I30" i="1" s="1"/>
  <c r="J29" i="1"/>
  <c r="F28" i="1"/>
  <c r="I28" i="1" s="1"/>
  <c r="F27" i="1"/>
  <c r="I27" i="1" s="1"/>
  <c r="F26" i="1"/>
  <c r="I26" i="1" s="1"/>
  <c r="F25" i="1"/>
  <c r="I25" i="1" s="1"/>
  <c r="F24" i="1"/>
  <c r="I24" i="1" s="1"/>
  <c r="J14" i="1"/>
  <c r="J18" i="1"/>
  <c r="J22" i="1"/>
  <c r="F17" i="1"/>
  <c r="I17" i="1" s="1"/>
  <c r="F21" i="1"/>
  <c r="I21" i="1" s="1"/>
  <c r="J17" i="1"/>
  <c r="J21" i="1"/>
  <c r="F16" i="1"/>
  <c r="I16" i="1" s="1"/>
  <c r="F20" i="1"/>
  <c r="I20" i="1" s="1"/>
  <c r="H5" i="1"/>
  <c r="H7" i="1"/>
  <c r="J43" i="1"/>
  <c r="J13" i="1"/>
  <c r="J38" i="1"/>
  <c r="F63" i="1"/>
  <c r="I63" i="1" s="1"/>
  <c r="J49" i="1"/>
  <c r="J23" i="1"/>
  <c r="F45" i="1"/>
  <c r="I45" i="1" s="1"/>
  <c r="F65" i="1"/>
  <c r="I65" i="1" s="1"/>
  <c r="F58" i="1"/>
  <c r="I58" i="1" s="1"/>
  <c r="F33" i="1"/>
  <c r="I33" i="1" s="1"/>
  <c r="J33" i="1"/>
  <c r="F38" i="1"/>
  <c r="I38" i="1" s="1"/>
  <c r="F60" i="1" l="1"/>
  <c r="I60" i="1" s="1"/>
  <c r="F53" i="1"/>
  <c r="F59" i="1"/>
  <c r="I59" i="1" s="1"/>
  <c r="F47" i="1"/>
  <c r="I47" i="1" s="1"/>
  <c r="F61" i="1"/>
  <c r="I61" i="1" s="1"/>
  <c r="F49" i="1"/>
  <c r="I49" i="1" s="1"/>
  <c r="F55" i="1"/>
  <c r="I55" i="1" s="1"/>
  <c r="F13" i="1"/>
  <c r="I13" i="1" s="1"/>
  <c r="F18" i="1"/>
  <c r="I18" i="1" s="1"/>
  <c r="J19" i="1"/>
  <c r="F19" i="1"/>
  <c r="I19" i="1" s="1"/>
  <c r="J20" i="1"/>
  <c r="J24" i="1"/>
  <c r="J26" i="1"/>
  <c r="J28" i="1"/>
  <c r="J30" i="1"/>
  <c r="J32" i="1"/>
  <c r="J35" i="1"/>
  <c r="J37" i="1"/>
  <c r="J40" i="1"/>
  <c r="F40" i="1"/>
  <c r="I40" i="1" s="1"/>
  <c r="J46" i="1"/>
  <c r="F66" i="1"/>
  <c r="I66" i="1" s="1"/>
  <c r="F64" i="1"/>
  <c r="I64" i="1" s="1"/>
  <c r="F46" i="1"/>
  <c r="I46" i="1" s="1"/>
  <c r="F54" i="1"/>
  <c r="I54" i="1" s="1"/>
  <c r="F57" i="1"/>
  <c r="I57" i="1" s="1"/>
  <c r="J47" i="1"/>
  <c r="I53" i="1"/>
  <c r="F23" i="1"/>
  <c r="I23" i="1" s="1"/>
  <c r="J45" i="1"/>
  <c r="F67" i="1"/>
  <c r="I67" i="1" s="1"/>
  <c r="F43" i="1"/>
  <c r="I43" i="1" s="1"/>
  <c r="F22" i="1"/>
  <c r="I22" i="1" s="1"/>
  <c r="F14" i="1"/>
  <c r="I14" i="1" s="1"/>
  <c r="J15" i="1"/>
  <c r="F15" i="1"/>
  <c r="I15" i="1" s="1"/>
  <c r="J16" i="1"/>
  <c r="J25" i="1"/>
  <c r="J27" i="1"/>
  <c r="F29" i="1"/>
  <c r="I29" i="1" s="1"/>
  <c r="J31" i="1"/>
  <c r="J34" i="1"/>
  <c r="J36" i="1"/>
  <c r="J42" i="1"/>
  <c r="F42" i="1"/>
  <c r="I42" i="1" s="1"/>
  <c r="J44" i="1"/>
  <c r="J48" i="1"/>
  <c r="F56" i="1"/>
  <c r="I56" i="1" s="1"/>
  <c r="G60" i="1"/>
  <c r="J60" i="1" s="1"/>
  <c r="G57" i="1"/>
  <c r="J57" i="1" s="1"/>
  <c r="E60" i="1"/>
  <c r="H60" i="1" s="1"/>
  <c r="E57" i="1"/>
  <c r="H57" i="1" s="1"/>
  <c r="E48" i="1"/>
  <c r="H48" i="1" s="1"/>
  <c r="E66" i="1"/>
  <c r="H66" i="1" s="1"/>
  <c r="E64" i="1"/>
  <c r="H64" i="1" s="1"/>
  <c r="E62" i="1"/>
  <c r="H62" i="1" s="1"/>
  <c r="E56" i="1"/>
  <c r="H56" i="1" s="1"/>
  <c r="E54" i="1"/>
  <c r="H54" i="1" s="1"/>
  <c r="G59" i="1"/>
  <c r="J59" i="1" s="1"/>
  <c r="G64" i="1"/>
  <c r="J64" i="1" s="1"/>
  <c r="G62" i="1"/>
  <c r="J62" i="1" s="1"/>
  <c r="G66" i="1"/>
  <c r="J66" i="1" s="1"/>
  <c r="G56" i="1"/>
  <c r="J56" i="1" s="1"/>
  <c r="G54" i="1"/>
  <c r="J54" i="1" s="1"/>
  <c r="E44" i="1"/>
  <c r="H44" i="1" s="1"/>
  <c r="E46" i="1"/>
  <c r="H46" i="1" s="1"/>
  <c r="E37" i="1"/>
  <c r="H37" i="1" s="1"/>
  <c r="E39" i="1"/>
  <c r="H39" i="1" s="1"/>
  <c r="E41" i="1"/>
  <c r="H41" i="1" s="1"/>
  <c r="E40" i="1"/>
  <c r="H40" i="1" s="1"/>
  <c r="E42" i="1"/>
  <c r="H42" i="1" s="1"/>
  <c r="E35" i="1"/>
  <c r="H35" i="1" s="1"/>
  <c r="E36" i="1"/>
  <c r="H36" i="1" s="1"/>
  <c r="E32" i="1"/>
  <c r="H32" i="1" s="1"/>
  <c r="E34" i="1"/>
  <c r="H34" i="1" s="1"/>
  <c r="E30" i="1"/>
  <c r="H30" i="1" s="1"/>
  <c r="E31" i="1"/>
  <c r="H31" i="1" s="1"/>
  <c r="E28" i="1"/>
  <c r="H28" i="1" s="1"/>
  <c r="E29" i="1"/>
  <c r="H29" i="1" s="1"/>
  <c r="E26" i="1"/>
  <c r="H26" i="1" s="1"/>
  <c r="E27" i="1"/>
  <c r="H27" i="1" s="1"/>
  <c r="E24" i="1"/>
  <c r="H24" i="1" s="1"/>
  <c r="E25" i="1"/>
  <c r="H25" i="1" s="1"/>
  <c r="E61" i="1"/>
  <c r="H61" i="1" s="1"/>
  <c r="E16" i="1"/>
  <c r="H16" i="1" s="1"/>
  <c r="E18" i="1"/>
  <c r="H18" i="1" s="1"/>
  <c r="E20" i="1"/>
  <c r="H20" i="1" s="1"/>
  <c r="E22" i="1"/>
  <c r="H22" i="1" s="1"/>
  <c r="E15" i="1"/>
  <c r="H15" i="1" s="1"/>
  <c r="E17" i="1"/>
  <c r="H17" i="1" s="1"/>
  <c r="E19" i="1"/>
  <c r="H19" i="1" s="1"/>
  <c r="E21" i="1"/>
  <c r="H21" i="1" s="1"/>
  <c r="E14" i="1"/>
  <c r="H14" i="1" s="1"/>
  <c r="E67" i="1"/>
  <c r="H67" i="1" s="1"/>
  <c r="E13" i="1"/>
  <c r="H13" i="1" s="1"/>
  <c r="E49" i="1"/>
  <c r="H49" i="1" s="1"/>
  <c r="G63" i="1"/>
  <c r="J63" i="1" s="1"/>
  <c r="E33" i="1"/>
  <c r="H33" i="1" s="1"/>
  <c r="E53" i="1"/>
  <c r="H53" i="1" s="1"/>
  <c r="E23" i="1"/>
  <c r="H23" i="1" s="1"/>
  <c r="E63" i="1"/>
  <c r="H63" i="1" s="1"/>
  <c r="E59" i="1"/>
  <c r="H59" i="1" s="1"/>
  <c r="E38" i="1"/>
  <c r="H38" i="1" s="1"/>
  <c r="E47" i="1"/>
  <c r="H47" i="1" s="1"/>
  <c r="E43" i="1"/>
  <c r="H43" i="1" s="1"/>
  <c r="E58" i="1"/>
  <c r="H58" i="1" s="1"/>
  <c r="E65" i="1"/>
  <c r="H65" i="1" s="1"/>
  <c r="E45" i="1"/>
  <c r="H45" i="1" s="1"/>
  <c r="E55" i="1"/>
  <c r="H55" i="1" s="1"/>
  <c r="G58" i="1"/>
  <c r="J58" i="1" s="1"/>
  <c r="G65" i="1"/>
  <c r="J65" i="1" s="1"/>
  <c r="G53" i="1"/>
  <c r="J53" i="1" s="1"/>
  <c r="G61" i="1"/>
  <c r="J61" i="1" s="1"/>
  <c r="G55" i="1"/>
  <c r="J55" i="1" s="1"/>
  <c r="G67" i="1"/>
  <c r="J67" i="1" s="1"/>
</calcChain>
</file>

<file path=xl/sharedStrings.xml><?xml version="1.0" encoding="utf-8"?>
<sst xmlns="http://schemas.openxmlformats.org/spreadsheetml/2006/main" count="37" uniqueCount="28">
  <si>
    <t>BẢNG TÍNH ĐƠN GIÁ NHÂN CÔNG HÀ NỘI</t>
  </si>
  <si>
    <t>Mức lương nhân công tương đương với NC 3,5/7</t>
  </si>
  <si>
    <t>Mức lương cơ sở</t>
  </si>
  <si>
    <t>Địa bàn 1</t>
  </si>
  <si>
    <t>Địa bàn 2</t>
  </si>
  <si>
    <t>Địa bàn 3</t>
  </si>
  <si>
    <t>Cấp bậc nhân công</t>
  </si>
  <si>
    <t>Hệ số lương nhân công ( theo TT05/2016)</t>
  </si>
  <si>
    <t xml:space="preserve">Tiền lương tháng </t>
  </si>
  <si>
    <t>Tiền lương ngày công</t>
  </si>
  <si>
    <t>(1)</t>
  </si>
  <si>
    <t>(2)</t>
  </si>
  <si>
    <t>(3)=2xLcs</t>
  </si>
  <si>
    <t>(4)= (3)/26</t>
  </si>
  <si>
    <t>Công nhân trực tiếp nhóm 1</t>
  </si>
  <si>
    <t>Công nhân trực tiếp nhóm 2</t>
  </si>
  <si>
    <t xml:space="preserve">- Mộc, nề, sắt, bê tông các loại ( trừ bê tông nhựa), cốp pha, hoàn thiện đào đắp </t>
  </si>
  <si>
    <t xml:space="preserve">- Khảo sát xây dựng ( bao gồm  cả đo đạc xây dựng) </t>
  </si>
  <si>
    <t>- Vận hành các loại máy và thiết bị thi công xây dựng ( máy làm đất, máy đầm, máy nâng hạ, máy khoan, máy đóng ép cọc, máy bơm, máy hàn….) bao gồm cả nhân công trực tiếp phục vụ công tác xây dựng</t>
  </si>
  <si>
    <t xml:space="preserve">Lao động phổ thông </t>
  </si>
  <si>
    <t>Lao động có tay nghề trung bình và khá</t>
  </si>
  <si>
    <t>Lao động có tay nghê giỏi</t>
  </si>
  <si>
    <t xml:space="preserve">Địa bàn 1: Gồm các quận và các huyện Thanh Trì và Gia Lâm </t>
  </si>
  <si>
    <t>Địa bàn 2: Gồm các huyện Đông Anh, Sóc Sơn, Thường Tín, Hoài đức, Thạch Thất, Quốc Oai, Thanh Oai, Mê linh, Chương mỹ, Đan phượng và thị xã Sơn Tây</t>
  </si>
  <si>
    <t xml:space="preserve">Địa bàn 3: Gồm các huyện còn lại trên địa bàn thành phố Hà Nội: Mỹ đức, phú xuyên, ba vì, phúc thọ, ứng hòa </t>
  </si>
  <si>
    <t>Nhóm I: Công nhân thực hiện công việc:</t>
  </si>
  <si>
    <t>PHỤ LỤC SỐ 03. TT05/2016 - TT/BXD NGÀY 10/03/2016 PHƯƠNG PHÁP XÁC ĐỊNH ĐƠN GIÁ NHÂN CÔNG THỊ TRƯỜNG TRONG XÂY DỰNG</t>
  </si>
  <si>
    <t>THEO QUYẾT ĐỊNH SỐ 189/QĐ-UBND TP HÀ NỘI NGÀY 10/01/2019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</si>
</sst>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 _₫_-;\-* #,##0\ _₫_-;_-* &quot;-&quot;??\ _₫_-;_-@_-"/>
  </numFmts>
  <fonts count="5" x14ac:knownFonts="1">
    <font>
      <sz val="11"/>
      <color theme="1"/>
      <name val="Calibri"/>
      <family val="2"/>
      <charset val="163"/>
      <scheme val="minor"/>
    </font>
    <font>
      <sz val="11"/>
      <color theme="1"/>
      <name val="Calibri"/>
      <family val="2"/>
      <charset val="163"/>
      <scheme val="minor"/>
    </font>
    <font>
      <sz val="11"/>
      <color theme="1"/>
      <name val="Times New Roman"/>
      <family val="1"/>
    </font>
    <font>
      <b/>
      <sz val="11"/>
      <color theme="1"/>
      <name val="Times New Roman"/>
      <family val="1"/>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8" tint="0.39997558519241921"/>
        <bgColor indexed="64"/>
      </patternFill>
    </fill>
  </fills>
  <borders count="16">
    <border>
      <left/>
      <right/>
      <top/>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2" fillId="0" borderId="0" xfId="0" applyFont="1"/>
    <xf numFmtId="0" fontId="3" fillId="0" borderId="0" xfId="0" applyFont="1" applyAlignment="1"/>
    <xf numFmtId="0" fontId="2" fillId="0" borderId="0" xfId="0" applyFont="1" applyAlignment="1"/>
    <xf numFmtId="0" fontId="2" fillId="0" borderId="0" xfId="0" quotePrefix="1"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7" xfId="0" applyFont="1" applyBorder="1"/>
    <xf numFmtId="0" fontId="2" fillId="0" borderId="8" xfId="0" applyFont="1" applyBorder="1"/>
    <xf numFmtId="0" fontId="2" fillId="0" borderId="9" xfId="0" applyFont="1" applyBorder="1"/>
    <xf numFmtId="165" fontId="2" fillId="0" borderId="5" xfId="0" applyNumberFormat="1" applyFont="1" applyBorder="1"/>
    <xf numFmtId="165" fontId="2" fillId="0" borderId="5" xfId="0" applyNumberFormat="1" applyFont="1" applyBorder="1" applyAlignment="1">
      <alignment horizontal="center" vertical="center"/>
    </xf>
    <xf numFmtId="165" fontId="2" fillId="0" borderId="5" xfId="1" applyNumberFormat="1" applyFont="1" applyBorder="1" applyAlignment="1">
      <alignment horizontal="center" vertical="center"/>
    </xf>
    <xf numFmtId="165" fontId="2" fillId="0" borderId="6" xfId="1" applyNumberFormat="1" applyFont="1" applyBorder="1" applyAlignment="1">
      <alignment horizontal="center" vertical="center"/>
    </xf>
    <xf numFmtId="0" fontId="3" fillId="0" borderId="0" xfId="0" applyFont="1"/>
    <xf numFmtId="0" fontId="3" fillId="0" borderId="4" xfId="0" applyFont="1" applyBorder="1"/>
    <xf numFmtId="0" fontId="3" fillId="0" borderId="5" xfId="0" applyFont="1" applyBorder="1"/>
    <xf numFmtId="0" fontId="3" fillId="0" borderId="13" xfId="0" quotePrefix="1" applyFont="1" applyBorder="1" applyAlignment="1">
      <alignment horizontal="center" vertical="center"/>
    </xf>
    <xf numFmtId="0" fontId="3" fillId="0" borderId="14" xfId="0" quotePrefix="1" applyFont="1" applyBorder="1" applyAlignment="1">
      <alignment horizontal="center" vertical="center"/>
    </xf>
    <xf numFmtId="165" fontId="3" fillId="0" borderId="0" xfId="1" applyNumberFormat="1" applyFont="1"/>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center"/>
    </xf>
    <xf numFmtId="0" fontId="2" fillId="0" borderId="5" xfId="0" applyFont="1" applyBorder="1" applyAlignment="1">
      <alignment horizontal="center"/>
    </xf>
    <xf numFmtId="0" fontId="2" fillId="2" borderId="5" xfId="0" applyFont="1" applyFill="1" applyBorder="1" applyAlignment="1">
      <alignment horizontal="center"/>
    </xf>
    <xf numFmtId="0" fontId="3" fillId="2" borderId="10" xfId="0" applyFont="1" applyFill="1" applyBorder="1"/>
    <xf numFmtId="0" fontId="2" fillId="2" borderId="11" xfId="0" applyFont="1" applyFill="1" applyBorder="1"/>
    <xf numFmtId="0" fontId="2" fillId="2" borderId="12" xfId="0" applyFont="1" applyFill="1" applyBorder="1"/>
    <xf numFmtId="0" fontId="2" fillId="2" borderId="5" xfId="0" applyFont="1" applyFill="1" applyBorder="1"/>
    <xf numFmtId="0" fontId="2" fillId="2" borderId="6" xfId="0" applyFont="1" applyFill="1" applyBorder="1"/>
    <xf numFmtId="0" fontId="3" fillId="3" borderId="0" xfId="0" applyFont="1" applyFill="1" applyAlignment="1">
      <alignment horizontal="center"/>
    </xf>
    <xf numFmtId="165" fontId="3" fillId="0" borderId="0" xfId="1" applyNumberFormat="1" applyFont="1" applyAlignment="1">
      <alignment vertical="center"/>
    </xf>
    <xf numFmtId="0" fontId="3" fillId="3" borderId="0" xfId="0" applyFont="1" applyFill="1"/>
    <xf numFmtId="0" fontId="3" fillId="5" borderId="4" xfId="0" applyFont="1" applyFill="1" applyBorder="1" applyAlignment="1">
      <alignment horizontal="center"/>
    </xf>
    <xf numFmtId="0" fontId="2" fillId="5" borderId="5" xfId="0" applyFont="1" applyFill="1" applyBorder="1" applyAlignment="1">
      <alignment horizontal="center"/>
    </xf>
    <xf numFmtId="165" fontId="2" fillId="5" borderId="5" xfId="1" applyNumberFormat="1" applyFont="1" applyFill="1" applyBorder="1" applyAlignment="1">
      <alignment horizontal="center" vertical="center"/>
    </xf>
    <xf numFmtId="165" fontId="2" fillId="5" borderId="5" xfId="0" applyNumberFormat="1" applyFont="1" applyFill="1" applyBorder="1" applyAlignment="1">
      <alignment horizontal="center" vertical="center"/>
    </xf>
    <xf numFmtId="165" fontId="2" fillId="5" borderId="6" xfId="1" applyNumberFormat="1" applyFont="1" applyFill="1" applyBorder="1" applyAlignment="1">
      <alignment horizontal="center" vertical="center"/>
    </xf>
    <xf numFmtId="3" fontId="2" fillId="0" borderId="0" xfId="0" applyNumberFormat="1" applyFont="1"/>
    <xf numFmtId="0" fontId="3" fillId="2" borderId="0" xfId="0" applyFont="1" applyFill="1" applyAlignment="1">
      <alignment horizontal="center"/>
    </xf>
    <xf numFmtId="0" fontId="3" fillId="0" borderId="0" xfId="0" applyFont="1" applyAlignment="1">
      <alignment horizontal="center"/>
    </xf>
    <xf numFmtId="0" fontId="3" fillId="4" borderId="0" xfId="0" applyFont="1" applyFill="1" applyAlignment="1">
      <alignment horizontal="left" vertical="center" wrapText="1"/>
    </xf>
    <xf numFmtId="0" fontId="3" fillId="0" borderId="14" xfId="0" quotePrefix="1"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165" fontId="3" fillId="0" borderId="0" xfId="1" applyNumberFormat="1" applyFont="1" applyAlignment="1">
      <alignment horizontal="center"/>
    </xf>
    <xf numFmtId="0" fontId="4" fillId="0" borderId="0" xfId="0" applyFont="1" applyAlignment="1">
      <alignment horizontal="center" vertical="center" wrapText="1"/>
    </xf>
    <xf numFmtId="0" fontId="0" fillId="0" borderId="0" xfId="0"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351619</xdr:colOff>
      <xdr:row>31</xdr:row>
      <xdr:rowOff>56452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638175"/>
          <a:ext cx="6447619" cy="5580952"/>
        </a:xfrm>
        <a:prstGeom prst="rect">
          <a:avLst/>
        </a:prstGeom>
      </xdr:spPr>
    </xdr:pic>
    <xdr:clientData/>
  </xdr:twoCellAnchor>
  <xdr:twoCellAnchor editAs="oneCell">
    <xdr:from>
      <xdr:col>0</xdr:col>
      <xdr:colOff>0</xdr:colOff>
      <xdr:row>31</xdr:row>
      <xdr:rowOff>0</xdr:rowOff>
    </xdr:from>
    <xdr:to>
      <xdr:col>10</xdr:col>
      <xdr:colOff>333375</xdr:colOff>
      <xdr:row>56</xdr:row>
      <xdr:rowOff>170833</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6162675"/>
          <a:ext cx="6429375" cy="4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6"/>
  <sheetViews>
    <sheetView tabSelected="1" topLeftCell="C1" workbookViewId="0">
      <pane ySplit="10" topLeftCell="A38" activePane="bottomLeft" state="frozen"/>
      <selection activeCell="C1" sqref="C1"/>
      <selection pane="bottomLeft" activeCell="G41" sqref="G41"/>
    </sheetView>
  </sheetViews>
  <sheetFormatPr defaultRowHeight="15" x14ac:dyDescent="0.25"/>
  <cols>
    <col min="1" max="2" width="0" style="1" hidden="1" customWidth="1"/>
    <col min="3" max="3" width="9.140625" style="1"/>
    <col min="4" max="4" width="12.5703125" style="1" customWidth="1"/>
    <col min="5" max="6" width="13.42578125" style="1" bestFit="1" customWidth="1"/>
    <col min="7" max="7" width="14.85546875" style="1" bestFit="1" customWidth="1"/>
    <col min="8" max="8" width="13.28515625" style="1" bestFit="1" customWidth="1"/>
    <col min="9" max="9" width="10.7109375" style="1" bestFit="1" customWidth="1"/>
    <col min="10" max="10" width="10.7109375" style="1" customWidth="1"/>
    <col min="11" max="11" width="9.140625" style="1"/>
    <col min="12" max="14" width="12.28515625" style="1" bestFit="1" customWidth="1"/>
    <col min="15" max="16384" width="9.140625" style="1"/>
  </cols>
  <sheetData>
    <row r="1" spans="2:11" x14ac:dyDescent="0.25">
      <c r="B1" s="2"/>
      <c r="C1" s="40" t="s">
        <v>0</v>
      </c>
      <c r="D1" s="40"/>
      <c r="E1" s="40"/>
      <c r="F1" s="40"/>
      <c r="G1" s="40"/>
      <c r="H1" s="40"/>
      <c r="I1" s="40"/>
      <c r="J1" s="40"/>
    </row>
    <row r="2" spans="2:11" x14ac:dyDescent="0.25">
      <c r="B2" s="3"/>
      <c r="C2" s="40" t="s">
        <v>27</v>
      </c>
      <c r="D2" s="40"/>
      <c r="E2" s="40"/>
      <c r="F2" s="40"/>
      <c r="G2" s="40"/>
      <c r="H2" s="40"/>
      <c r="I2" s="40"/>
      <c r="J2" s="40"/>
    </row>
    <row r="4" spans="2:11" s="14" customFormat="1" ht="14.25" x14ac:dyDescent="0.2">
      <c r="C4" s="14" t="s">
        <v>1</v>
      </c>
      <c r="H4" s="39" t="s">
        <v>2</v>
      </c>
      <c r="I4" s="39"/>
    </row>
    <row r="5" spans="2:11" s="14" customFormat="1" ht="14.25" x14ac:dyDescent="0.2">
      <c r="F5" s="32" t="s">
        <v>3</v>
      </c>
      <c r="G5" s="19">
        <f>+SUM(E70:E72)/3</f>
        <v>5957824</v>
      </c>
      <c r="H5" s="48">
        <f>+G5/D38</f>
        <v>2529861.5711252652</v>
      </c>
      <c r="I5" s="48"/>
    </row>
    <row r="6" spans="2:11" s="14" customFormat="1" ht="14.25" x14ac:dyDescent="0.2">
      <c r="F6" s="32" t="s">
        <v>4</v>
      </c>
      <c r="G6" s="19">
        <f>+SUM(F70:F72)/3</f>
        <v>5708499.666666667</v>
      </c>
      <c r="H6" s="48">
        <f>+G6/D38</f>
        <v>2423991.3658881811</v>
      </c>
      <c r="I6" s="48"/>
    </row>
    <row r="7" spans="2:11" s="14" customFormat="1" ht="14.25" x14ac:dyDescent="0.2">
      <c r="F7" s="32" t="s">
        <v>5</v>
      </c>
      <c r="G7" s="19">
        <f>+SUM(G70:G72)/3</f>
        <v>5305318.333333333</v>
      </c>
      <c r="H7" s="48">
        <f>+G7/D38</f>
        <v>2252789.1012031138</v>
      </c>
      <c r="I7" s="48"/>
    </row>
    <row r="8" spans="2:11" ht="15.75" thickBot="1" x14ac:dyDescent="0.3"/>
    <row r="9" spans="2:11" s="14" customFormat="1" ht="57.75" thickTop="1" x14ac:dyDescent="0.2">
      <c r="C9" s="5" t="s">
        <v>6</v>
      </c>
      <c r="D9" s="6" t="s">
        <v>7</v>
      </c>
      <c r="E9" s="45" t="s">
        <v>8</v>
      </c>
      <c r="F9" s="45"/>
      <c r="G9" s="45"/>
      <c r="H9" s="46" t="s">
        <v>9</v>
      </c>
      <c r="I9" s="46"/>
      <c r="J9" s="47"/>
    </row>
    <row r="10" spans="2:11" s="14" customFormat="1" ht="14.25" x14ac:dyDescent="0.2">
      <c r="C10" s="15"/>
      <c r="D10" s="16"/>
      <c r="E10" s="20" t="s">
        <v>3</v>
      </c>
      <c r="F10" s="20" t="s">
        <v>4</v>
      </c>
      <c r="G10" s="20" t="s">
        <v>5</v>
      </c>
      <c r="H10" s="20" t="s">
        <v>3</v>
      </c>
      <c r="I10" s="20" t="s">
        <v>4</v>
      </c>
      <c r="J10" s="21" t="s">
        <v>5</v>
      </c>
    </row>
    <row r="11" spans="2:11" s="14" customFormat="1" ht="14.25" x14ac:dyDescent="0.2">
      <c r="C11" s="17" t="s">
        <v>10</v>
      </c>
      <c r="D11" s="18" t="s">
        <v>11</v>
      </c>
      <c r="E11" s="42" t="s">
        <v>12</v>
      </c>
      <c r="F11" s="43"/>
      <c r="G11" s="43"/>
      <c r="H11" s="42" t="s">
        <v>13</v>
      </c>
      <c r="I11" s="43"/>
      <c r="J11" s="44"/>
    </row>
    <row r="12" spans="2:11" x14ac:dyDescent="0.25">
      <c r="C12" s="25" t="s">
        <v>14</v>
      </c>
      <c r="D12" s="26"/>
      <c r="E12" s="26"/>
      <c r="F12" s="26"/>
      <c r="G12" s="26"/>
      <c r="H12" s="26"/>
      <c r="I12" s="26"/>
      <c r="J12" s="27"/>
      <c r="K12" s="14" t="s">
        <v>25</v>
      </c>
    </row>
    <row r="13" spans="2:11" x14ac:dyDescent="0.25">
      <c r="C13" s="22">
        <v>1</v>
      </c>
      <c r="D13" s="23">
        <v>1.55</v>
      </c>
      <c r="E13" s="12">
        <f>+D13*$H$5</f>
        <v>3921285.4352441612</v>
      </c>
      <c r="F13" s="11">
        <f>+D13*$H$6</f>
        <v>3757186.6171266809</v>
      </c>
      <c r="G13" s="11">
        <f>+D13*$H$7</f>
        <v>3491823.1068648263</v>
      </c>
      <c r="H13" s="12">
        <f>+E13/26</f>
        <v>150818.67058631388</v>
      </c>
      <c r="I13" s="12">
        <f>+F13/26</f>
        <v>144507.17758179543</v>
      </c>
      <c r="J13" s="13">
        <f>+G13/26</f>
        <v>134300.88872557023</v>
      </c>
      <c r="K13" s="4" t="s">
        <v>16</v>
      </c>
    </row>
    <row r="14" spans="2:11" x14ac:dyDescent="0.25">
      <c r="C14" s="22">
        <v>1.1000000000000001</v>
      </c>
      <c r="D14" s="23">
        <v>1.5780000000000001</v>
      </c>
      <c r="E14" s="12">
        <f>+D14*$H$5</f>
        <v>3992121.5592356687</v>
      </c>
      <c r="F14" s="11">
        <f t="shared" ref="F14:F22" si="0">+D14*$H$6</f>
        <v>3825058.3753715502</v>
      </c>
      <c r="G14" s="11">
        <f t="shared" ref="G14:G49" si="1">+D14*$H$7</f>
        <v>3554901.2016985137</v>
      </c>
      <c r="H14" s="12">
        <f t="shared" ref="H14:H22" si="2">+E14/26</f>
        <v>153543.13689367956</v>
      </c>
      <c r="I14" s="12">
        <f t="shared" ref="I14:I22" si="3">+F14/26</f>
        <v>147117.6298219827</v>
      </c>
      <c r="J14" s="13">
        <f t="shared" ref="J14:J22" si="4">+G14/26</f>
        <v>136726.96929609668</v>
      </c>
      <c r="K14" s="4" t="s">
        <v>17</v>
      </c>
    </row>
    <row r="15" spans="2:11" x14ac:dyDescent="0.25">
      <c r="C15" s="22">
        <v>1.2</v>
      </c>
      <c r="D15" s="23">
        <v>1.6060000000000001</v>
      </c>
      <c r="E15" s="12">
        <f t="shared" ref="E15:E22" si="5">+D15*$H$5</f>
        <v>4062957.6832271763</v>
      </c>
      <c r="F15" s="11">
        <f t="shared" si="0"/>
        <v>3892930.133616419</v>
      </c>
      <c r="G15" s="11">
        <f t="shared" si="1"/>
        <v>3617979.2965322011</v>
      </c>
      <c r="H15" s="12">
        <f t="shared" si="2"/>
        <v>156267.60320104525</v>
      </c>
      <c r="I15" s="12">
        <f t="shared" si="3"/>
        <v>149728.08206216997</v>
      </c>
      <c r="J15" s="13">
        <f t="shared" si="4"/>
        <v>139153.04986662313</v>
      </c>
      <c r="K15" s="4" t="s">
        <v>18</v>
      </c>
    </row>
    <row r="16" spans="2:11" x14ac:dyDescent="0.25">
      <c r="C16" s="22">
        <v>1.3</v>
      </c>
      <c r="D16" s="23">
        <v>1.6339999999999999</v>
      </c>
      <c r="E16" s="12">
        <f t="shared" si="5"/>
        <v>4133793.807218683</v>
      </c>
      <c r="F16" s="11">
        <f t="shared" si="0"/>
        <v>3960801.8918612879</v>
      </c>
      <c r="G16" s="11">
        <f t="shared" si="1"/>
        <v>3681057.3913658876</v>
      </c>
      <c r="H16" s="12">
        <f t="shared" si="2"/>
        <v>158992.06950841087</v>
      </c>
      <c r="I16" s="12">
        <f t="shared" si="3"/>
        <v>152338.53430235723</v>
      </c>
      <c r="J16" s="13">
        <f t="shared" si="4"/>
        <v>141579.13043714952</v>
      </c>
    </row>
    <row r="17" spans="3:11" x14ac:dyDescent="0.25">
      <c r="C17" s="22">
        <v>1.4</v>
      </c>
      <c r="D17" s="23">
        <v>1.6619999999999999</v>
      </c>
      <c r="E17" s="12">
        <f t="shared" si="5"/>
        <v>4204629.931210191</v>
      </c>
      <c r="F17" s="11">
        <f t="shared" si="0"/>
        <v>4028673.6501061567</v>
      </c>
      <c r="G17" s="11">
        <f t="shared" si="1"/>
        <v>3744135.486199575</v>
      </c>
      <c r="H17" s="12">
        <f t="shared" si="2"/>
        <v>161716.53581577659</v>
      </c>
      <c r="I17" s="12">
        <f t="shared" si="3"/>
        <v>154948.9865425445</v>
      </c>
      <c r="J17" s="13">
        <f t="shared" si="4"/>
        <v>144005.21100767597</v>
      </c>
    </row>
    <row r="18" spans="3:11" x14ac:dyDescent="0.25">
      <c r="C18" s="33">
        <v>1.5</v>
      </c>
      <c r="D18" s="34">
        <v>1.69</v>
      </c>
      <c r="E18" s="35">
        <f t="shared" si="5"/>
        <v>4275466.0552016981</v>
      </c>
      <c r="F18" s="36">
        <f t="shared" si="0"/>
        <v>4096545.408351026</v>
      </c>
      <c r="G18" s="36">
        <f t="shared" si="1"/>
        <v>3807213.5810332624</v>
      </c>
      <c r="H18" s="35">
        <f t="shared" si="2"/>
        <v>164441.00212314224</v>
      </c>
      <c r="I18" s="35">
        <f t="shared" si="3"/>
        <v>157559.43878273177</v>
      </c>
      <c r="J18" s="37">
        <f t="shared" si="4"/>
        <v>146431.29157820239</v>
      </c>
      <c r="K18" s="4"/>
    </row>
    <row r="19" spans="3:11" x14ac:dyDescent="0.25">
      <c r="C19" s="22">
        <v>1.6</v>
      </c>
      <c r="D19" s="23">
        <v>1.718</v>
      </c>
      <c r="E19" s="12">
        <f t="shared" si="5"/>
        <v>4346302.1791932052</v>
      </c>
      <c r="F19" s="11">
        <f t="shared" si="0"/>
        <v>4164417.1665958953</v>
      </c>
      <c r="G19" s="11">
        <f t="shared" si="1"/>
        <v>3870291.6758669494</v>
      </c>
      <c r="H19" s="12">
        <f t="shared" si="2"/>
        <v>167165.4684305079</v>
      </c>
      <c r="I19" s="12">
        <f t="shared" si="3"/>
        <v>160169.89102291904</v>
      </c>
      <c r="J19" s="13">
        <f t="shared" si="4"/>
        <v>148857.37214872881</v>
      </c>
      <c r="K19" s="4"/>
    </row>
    <row r="20" spans="3:11" x14ac:dyDescent="0.25">
      <c r="C20" s="22">
        <v>1.7</v>
      </c>
      <c r="D20" s="23">
        <v>1.746</v>
      </c>
      <c r="E20" s="12">
        <f t="shared" si="5"/>
        <v>4417138.3031847132</v>
      </c>
      <c r="F20" s="11">
        <f t="shared" si="0"/>
        <v>4232288.9248407641</v>
      </c>
      <c r="G20" s="11">
        <f t="shared" si="1"/>
        <v>3933369.7707006368</v>
      </c>
      <c r="H20" s="12">
        <f t="shared" si="2"/>
        <v>169889.93473787358</v>
      </c>
      <c r="I20" s="12">
        <f t="shared" si="3"/>
        <v>162780.3432631063</v>
      </c>
      <c r="J20" s="13">
        <f t="shared" si="4"/>
        <v>151283.45271925526</v>
      </c>
      <c r="K20" s="4"/>
    </row>
    <row r="21" spans="3:11" x14ac:dyDescent="0.25">
      <c r="C21" s="22">
        <v>1.8</v>
      </c>
      <c r="D21" s="23">
        <v>1.774</v>
      </c>
      <c r="E21" s="12">
        <f t="shared" si="5"/>
        <v>4487974.4271762203</v>
      </c>
      <c r="F21" s="11">
        <f t="shared" si="0"/>
        <v>4300160.6830856334</v>
      </c>
      <c r="G21" s="11">
        <f t="shared" si="1"/>
        <v>3996447.8655343237</v>
      </c>
      <c r="H21" s="12">
        <f t="shared" si="2"/>
        <v>172614.40104523924</v>
      </c>
      <c r="I21" s="12">
        <f t="shared" si="3"/>
        <v>165390.7955032936</v>
      </c>
      <c r="J21" s="13">
        <f t="shared" si="4"/>
        <v>153709.53328978168</v>
      </c>
      <c r="K21" s="4"/>
    </row>
    <row r="22" spans="3:11" x14ac:dyDescent="0.25">
      <c r="C22" s="22">
        <v>1.9</v>
      </c>
      <c r="D22" s="23">
        <v>1.802</v>
      </c>
      <c r="E22" s="12">
        <f t="shared" si="5"/>
        <v>4558810.5511677284</v>
      </c>
      <c r="F22" s="11">
        <f t="shared" si="0"/>
        <v>4368032.4413305027</v>
      </c>
      <c r="G22" s="11">
        <f t="shared" si="1"/>
        <v>4059525.9603680111</v>
      </c>
      <c r="H22" s="12">
        <f t="shared" si="2"/>
        <v>175338.86735260492</v>
      </c>
      <c r="I22" s="12">
        <f t="shared" si="3"/>
        <v>168001.24774348087</v>
      </c>
      <c r="J22" s="13">
        <f t="shared" si="4"/>
        <v>156135.61386030813</v>
      </c>
      <c r="K22" s="4"/>
    </row>
    <row r="23" spans="3:11" x14ac:dyDescent="0.25">
      <c r="C23" s="22">
        <v>2</v>
      </c>
      <c r="D23" s="23">
        <v>1.83</v>
      </c>
      <c r="E23" s="12">
        <f t="shared" ref="E23:E49" si="6">+D23*$H$5</f>
        <v>4629646.6751592355</v>
      </c>
      <c r="F23" s="11">
        <f t="shared" ref="F23:F49" si="7">+D23*$H$6</f>
        <v>4435904.199575372</v>
      </c>
      <c r="G23" s="11">
        <f t="shared" si="1"/>
        <v>4122604.0552016986</v>
      </c>
      <c r="H23" s="12">
        <f t="shared" ref="H23:H67" si="8">+E23/26</f>
        <v>178063.33365997061</v>
      </c>
      <c r="I23" s="12">
        <f t="shared" ref="I23:I53" si="9">+F23/26</f>
        <v>170611.69998366816</v>
      </c>
      <c r="J23" s="13">
        <f t="shared" ref="J23:J53" si="10">+G23/26</f>
        <v>158561.69443083456</v>
      </c>
      <c r="K23" s="4"/>
    </row>
    <row r="24" spans="3:11" x14ac:dyDescent="0.25">
      <c r="C24" s="22">
        <v>2.1</v>
      </c>
      <c r="D24" s="23">
        <v>1.8360000000000001</v>
      </c>
      <c r="E24" s="12">
        <f t="shared" si="6"/>
        <v>4644825.8445859868</v>
      </c>
      <c r="F24" s="11">
        <f t="shared" si="7"/>
        <v>4450448.147770701</v>
      </c>
      <c r="G24" s="11">
        <f t="shared" si="1"/>
        <v>4136120.7898089173</v>
      </c>
      <c r="H24" s="12">
        <f t="shared" si="8"/>
        <v>178647.1478686918</v>
      </c>
      <c r="I24" s="12">
        <f t="shared" si="9"/>
        <v>171171.08260656541</v>
      </c>
      <c r="J24" s="13">
        <f t="shared" si="10"/>
        <v>159081.56883880452</v>
      </c>
      <c r="K24" s="4"/>
    </row>
    <row r="25" spans="3:11" x14ac:dyDescent="0.25">
      <c r="C25" s="22">
        <v>2.2000000000000002</v>
      </c>
      <c r="D25" s="23">
        <v>1.863</v>
      </c>
      <c r="E25" s="12">
        <f t="shared" si="6"/>
        <v>4713132.1070063692</v>
      </c>
      <c r="F25" s="11">
        <f t="shared" si="7"/>
        <v>4515895.9146496812</v>
      </c>
      <c r="G25" s="11">
        <f t="shared" si="1"/>
        <v>4196946.0955414008</v>
      </c>
      <c r="H25" s="12">
        <f t="shared" si="8"/>
        <v>181274.31180793728</v>
      </c>
      <c r="I25" s="12">
        <f t="shared" si="9"/>
        <v>173688.30440960312</v>
      </c>
      <c r="J25" s="13">
        <f t="shared" si="10"/>
        <v>161421.00367466925</v>
      </c>
      <c r="K25" s="4"/>
    </row>
    <row r="26" spans="3:11" x14ac:dyDescent="0.25">
      <c r="C26" s="22">
        <v>2.2999999999999998</v>
      </c>
      <c r="D26" s="23">
        <v>1.929</v>
      </c>
      <c r="E26" s="12">
        <f t="shared" si="6"/>
        <v>4880102.9707006365</v>
      </c>
      <c r="F26" s="11">
        <f t="shared" si="7"/>
        <v>4675879.3447983013</v>
      </c>
      <c r="G26" s="11">
        <f t="shared" si="1"/>
        <v>4345630.1762208063</v>
      </c>
      <c r="H26" s="12">
        <f t="shared" si="8"/>
        <v>187696.26810387062</v>
      </c>
      <c r="I26" s="12">
        <f t="shared" si="9"/>
        <v>179841.51326147313</v>
      </c>
      <c r="J26" s="13">
        <f t="shared" si="10"/>
        <v>167139.6221623387</v>
      </c>
      <c r="K26" s="4"/>
    </row>
    <row r="27" spans="3:11" x14ac:dyDescent="0.25">
      <c r="C27" s="22">
        <v>2.4</v>
      </c>
      <c r="D27" s="23">
        <v>1.962</v>
      </c>
      <c r="E27" s="12">
        <f t="shared" si="6"/>
        <v>4963588.4025477702</v>
      </c>
      <c r="F27" s="11">
        <f t="shared" si="7"/>
        <v>4755871.0598726114</v>
      </c>
      <c r="G27" s="11">
        <f t="shared" si="1"/>
        <v>4419972.2165605091</v>
      </c>
      <c r="H27" s="12">
        <f t="shared" si="8"/>
        <v>190907.24625183732</v>
      </c>
      <c r="I27" s="12">
        <f t="shared" si="9"/>
        <v>182918.11768740814</v>
      </c>
      <c r="J27" s="13">
        <f t="shared" si="10"/>
        <v>169998.93140617342</v>
      </c>
      <c r="K27" s="4"/>
    </row>
    <row r="28" spans="3:11" x14ac:dyDescent="0.25">
      <c r="C28" s="33">
        <v>2.5</v>
      </c>
      <c r="D28" s="34">
        <v>1.9950000000000001</v>
      </c>
      <c r="E28" s="35">
        <f t="shared" si="6"/>
        <v>5047073.8343949048</v>
      </c>
      <c r="F28" s="36">
        <f t="shared" si="7"/>
        <v>4835862.7749469215</v>
      </c>
      <c r="G28" s="36">
        <f t="shared" si="1"/>
        <v>4494314.2569002118</v>
      </c>
      <c r="H28" s="35">
        <f t="shared" si="8"/>
        <v>194118.22439980402</v>
      </c>
      <c r="I28" s="35">
        <f t="shared" si="9"/>
        <v>185994.72211334313</v>
      </c>
      <c r="J28" s="37">
        <f t="shared" si="10"/>
        <v>172858.24065000814</v>
      </c>
      <c r="K28" s="4"/>
    </row>
    <row r="29" spans="3:11" x14ac:dyDescent="0.25">
      <c r="C29" s="22">
        <v>2.6</v>
      </c>
      <c r="D29" s="23">
        <v>2.028</v>
      </c>
      <c r="E29" s="12">
        <f t="shared" si="6"/>
        <v>5130559.2662420375</v>
      </c>
      <c r="F29" s="11">
        <f t="shared" si="7"/>
        <v>4915854.4900212316</v>
      </c>
      <c r="G29" s="11">
        <f t="shared" si="1"/>
        <v>4568656.2972399145</v>
      </c>
      <c r="H29" s="12">
        <f t="shared" si="8"/>
        <v>197329.20254777066</v>
      </c>
      <c r="I29" s="12">
        <f t="shared" si="9"/>
        <v>189071.32653927815</v>
      </c>
      <c r="J29" s="13">
        <f t="shared" si="10"/>
        <v>175717.54989384286</v>
      </c>
      <c r="K29" s="4"/>
    </row>
    <row r="30" spans="3:11" x14ac:dyDescent="0.25">
      <c r="C30" s="22">
        <v>2.7</v>
      </c>
      <c r="D30" s="23">
        <v>2.0609999999999999</v>
      </c>
      <c r="E30" s="12">
        <f t="shared" si="6"/>
        <v>5214044.6980891712</v>
      </c>
      <c r="F30" s="11">
        <f t="shared" si="7"/>
        <v>4995846.2050955407</v>
      </c>
      <c r="G30" s="11">
        <f t="shared" si="1"/>
        <v>4642998.3375796173</v>
      </c>
      <c r="H30" s="12">
        <f t="shared" si="8"/>
        <v>200540.18069573736</v>
      </c>
      <c r="I30" s="12">
        <f t="shared" si="9"/>
        <v>192147.93096521311</v>
      </c>
      <c r="J30" s="13">
        <f t="shared" si="10"/>
        <v>178576.85913767759</v>
      </c>
      <c r="K30" s="4"/>
    </row>
    <row r="31" spans="3:11" x14ac:dyDescent="0.25">
      <c r="C31" s="22">
        <v>2.8</v>
      </c>
      <c r="D31" s="23">
        <v>2.0939999999999999</v>
      </c>
      <c r="E31" s="12">
        <f t="shared" si="6"/>
        <v>5297530.1299363049</v>
      </c>
      <c r="F31" s="11">
        <f t="shared" si="7"/>
        <v>5075837.9201698508</v>
      </c>
      <c r="G31" s="11">
        <f t="shared" si="1"/>
        <v>4717340.37791932</v>
      </c>
      <c r="H31" s="12">
        <f t="shared" si="8"/>
        <v>203751.15884370403</v>
      </c>
      <c r="I31" s="12">
        <f t="shared" si="9"/>
        <v>195224.53539114812</v>
      </c>
      <c r="J31" s="13">
        <f t="shared" si="10"/>
        <v>181436.16838151231</v>
      </c>
      <c r="K31" s="4"/>
    </row>
    <row r="32" spans="3:11" x14ac:dyDescent="0.25">
      <c r="C32" s="22">
        <v>2.9</v>
      </c>
      <c r="D32" s="23">
        <v>2.1269999999999998</v>
      </c>
      <c r="E32" s="12">
        <f t="shared" si="6"/>
        <v>5381015.5617834385</v>
      </c>
      <c r="F32" s="11">
        <f t="shared" si="7"/>
        <v>5155829.6352441609</v>
      </c>
      <c r="G32" s="11">
        <f t="shared" si="1"/>
        <v>4791682.4182590228</v>
      </c>
      <c r="H32" s="12">
        <f t="shared" si="8"/>
        <v>206962.1369916707</v>
      </c>
      <c r="I32" s="12">
        <f t="shared" si="9"/>
        <v>198301.13981708311</v>
      </c>
      <c r="J32" s="13">
        <f t="shared" si="10"/>
        <v>184295.47762534703</v>
      </c>
      <c r="K32" s="4"/>
    </row>
    <row r="33" spans="3:14" x14ac:dyDescent="0.25">
      <c r="C33" s="22">
        <v>3</v>
      </c>
      <c r="D33" s="23">
        <v>2.16</v>
      </c>
      <c r="E33" s="12">
        <f t="shared" si="6"/>
        <v>5464500.9936305732</v>
      </c>
      <c r="F33" s="11">
        <f t="shared" si="7"/>
        <v>5235821.3503184719</v>
      </c>
      <c r="G33" s="11">
        <f t="shared" si="1"/>
        <v>4866024.4585987264</v>
      </c>
      <c r="H33" s="12">
        <f t="shared" si="8"/>
        <v>210173.11513963743</v>
      </c>
      <c r="I33" s="12">
        <f t="shared" si="9"/>
        <v>201377.74424301815</v>
      </c>
      <c r="J33" s="13">
        <f t="shared" si="10"/>
        <v>187154.78686918179</v>
      </c>
    </row>
    <row r="34" spans="3:14" x14ac:dyDescent="0.25">
      <c r="C34" s="22">
        <v>3.1</v>
      </c>
      <c r="D34" s="23">
        <v>2.1989999999999998</v>
      </c>
      <c r="E34" s="12">
        <f t="shared" si="6"/>
        <v>5563165.5949044582</v>
      </c>
      <c r="F34" s="11">
        <f t="shared" si="7"/>
        <v>5330357.01358811</v>
      </c>
      <c r="G34" s="11">
        <f t="shared" si="1"/>
        <v>4953883.233545647</v>
      </c>
      <c r="H34" s="12">
        <f t="shared" si="8"/>
        <v>213967.90749632532</v>
      </c>
      <c r="I34" s="12">
        <f t="shared" si="9"/>
        <v>205013.73129185039</v>
      </c>
      <c r="J34" s="13">
        <f t="shared" si="10"/>
        <v>190533.97052098642</v>
      </c>
    </row>
    <row r="35" spans="3:14" x14ac:dyDescent="0.25">
      <c r="C35" s="22">
        <v>2.2000000000000002</v>
      </c>
      <c r="D35" s="23">
        <v>2.238</v>
      </c>
      <c r="E35" s="12">
        <f t="shared" si="6"/>
        <v>5661830.1961783431</v>
      </c>
      <c r="F35" s="11">
        <f t="shared" si="7"/>
        <v>5424892.676857749</v>
      </c>
      <c r="G35" s="11">
        <f t="shared" si="1"/>
        <v>5041742.0084925685</v>
      </c>
      <c r="H35" s="12">
        <f t="shared" si="8"/>
        <v>217762.69985301321</v>
      </c>
      <c r="I35" s="12">
        <f t="shared" si="9"/>
        <v>208649.71834068265</v>
      </c>
      <c r="J35" s="13">
        <f t="shared" si="10"/>
        <v>193913.15417279111</v>
      </c>
    </row>
    <row r="36" spans="3:14" x14ac:dyDescent="0.25">
      <c r="C36" s="22">
        <v>3.3</v>
      </c>
      <c r="D36" s="23">
        <v>2.2770000000000001</v>
      </c>
      <c r="E36" s="12">
        <f t="shared" si="6"/>
        <v>5760494.7974522291</v>
      </c>
      <c r="F36" s="11">
        <f t="shared" si="7"/>
        <v>5519428.3401273889</v>
      </c>
      <c r="G36" s="11">
        <f t="shared" si="1"/>
        <v>5129600.78343949</v>
      </c>
      <c r="H36" s="12">
        <f t="shared" si="8"/>
        <v>221557.49220970113</v>
      </c>
      <c r="I36" s="12">
        <f t="shared" si="9"/>
        <v>212285.70538951497</v>
      </c>
      <c r="J36" s="13">
        <f t="shared" si="10"/>
        <v>197292.33782459577</v>
      </c>
    </row>
    <row r="37" spans="3:14" x14ac:dyDescent="0.25">
      <c r="C37" s="22">
        <v>3.4</v>
      </c>
      <c r="D37" s="23">
        <v>2.3159999999999998</v>
      </c>
      <c r="E37" s="12">
        <f t="shared" si="6"/>
        <v>5859159.3987261141</v>
      </c>
      <c r="F37" s="11">
        <f t="shared" si="7"/>
        <v>5613964.003397027</v>
      </c>
      <c r="G37" s="11">
        <f t="shared" si="1"/>
        <v>5217459.5583864115</v>
      </c>
      <c r="H37" s="12">
        <f t="shared" si="8"/>
        <v>225352.28456638899</v>
      </c>
      <c r="I37" s="12">
        <f t="shared" si="9"/>
        <v>215921.69243834721</v>
      </c>
      <c r="J37" s="13">
        <f t="shared" si="10"/>
        <v>200671.52147640043</v>
      </c>
    </row>
    <row r="38" spans="3:14" x14ac:dyDescent="0.25">
      <c r="C38" s="33">
        <v>3.5</v>
      </c>
      <c r="D38" s="34">
        <f>+D33+(D43-D33)*0.5</f>
        <v>2.355</v>
      </c>
      <c r="E38" s="35">
        <f t="shared" si="6"/>
        <v>5957823.9999999991</v>
      </c>
      <c r="F38" s="36">
        <f t="shared" si="7"/>
        <v>5708499.666666667</v>
      </c>
      <c r="G38" s="36">
        <f t="shared" si="1"/>
        <v>5305318.333333333</v>
      </c>
      <c r="H38" s="35">
        <f t="shared" si="8"/>
        <v>229147.07692307688</v>
      </c>
      <c r="I38" s="35">
        <f t="shared" si="9"/>
        <v>219557.6794871795</v>
      </c>
      <c r="J38" s="37">
        <f t="shared" si="10"/>
        <v>204050.70512820513</v>
      </c>
      <c r="L38" s="38"/>
      <c r="M38" s="38"/>
      <c r="N38" s="38"/>
    </row>
    <row r="39" spans="3:14" x14ac:dyDescent="0.25">
      <c r="C39" s="22">
        <v>3.6</v>
      </c>
      <c r="D39" s="23">
        <v>2.3940000000000001</v>
      </c>
      <c r="E39" s="12">
        <f t="shared" ref="E39:E42" si="11">+D39*$H$5</f>
        <v>6056488.601273885</v>
      </c>
      <c r="F39" s="11">
        <f t="shared" ref="F39:F42" si="12">+D39*$H$6</f>
        <v>5803035.329936306</v>
      </c>
      <c r="G39" s="11">
        <f t="shared" si="1"/>
        <v>5393177.1082802545</v>
      </c>
      <c r="H39" s="12">
        <f t="shared" ref="H39:H42" si="13">+E39/26</f>
        <v>232941.8692797648</v>
      </c>
      <c r="I39" s="12">
        <f t="shared" ref="I39:I42" si="14">+F39/26</f>
        <v>223193.66653601176</v>
      </c>
      <c r="J39" s="13">
        <f t="shared" ref="J39:J42" si="15">+G39/26</f>
        <v>207429.88878000979</v>
      </c>
    </row>
    <row r="40" spans="3:14" x14ac:dyDescent="0.25">
      <c r="C40" s="22">
        <v>3.7</v>
      </c>
      <c r="D40" s="23">
        <v>2.4329999999999998</v>
      </c>
      <c r="E40" s="12">
        <f t="shared" si="11"/>
        <v>6155153.20254777</v>
      </c>
      <c r="F40" s="11">
        <f t="shared" si="12"/>
        <v>5897570.9932059441</v>
      </c>
      <c r="G40" s="11">
        <f t="shared" si="1"/>
        <v>5481035.8832271751</v>
      </c>
      <c r="H40" s="12">
        <f t="shared" si="13"/>
        <v>236736.66163645269</v>
      </c>
      <c r="I40" s="12">
        <f t="shared" si="14"/>
        <v>226829.653584844</v>
      </c>
      <c r="J40" s="13">
        <f t="shared" si="15"/>
        <v>210809.07243181442</v>
      </c>
    </row>
    <row r="41" spans="3:14" x14ac:dyDescent="0.25">
      <c r="C41" s="22">
        <v>3.8</v>
      </c>
      <c r="D41" s="23">
        <v>2.472</v>
      </c>
      <c r="E41" s="12">
        <f t="shared" si="11"/>
        <v>6253817.8038216559</v>
      </c>
      <c r="F41" s="11">
        <f t="shared" si="12"/>
        <v>5992106.656475584</v>
      </c>
      <c r="G41" s="11">
        <f t="shared" si="1"/>
        <v>5568894.6581740975</v>
      </c>
      <c r="H41" s="12">
        <f t="shared" si="13"/>
        <v>240531.4539931406</v>
      </c>
      <c r="I41" s="12">
        <f t="shared" si="14"/>
        <v>230465.64063367632</v>
      </c>
      <c r="J41" s="13">
        <f t="shared" si="15"/>
        <v>214188.25608361914</v>
      </c>
    </row>
    <row r="42" spans="3:14" x14ac:dyDescent="0.25">
      <c r="C42" s="22">
        <v>3.9</v>
      </c>
      <c r="D42" s="23">
        <v>2.5110000000000001</v>
      </c>
      <c r="E42" s="12">
        <f t="shared" si="11"/>
        <v>6352482.4050955409</v>
      </c>
      <c r="F42" s="11">
        <f t="shared" si="12"/>
        <v>6086642.319745223</v>
      </c>
      <c r="G42" s="11">
        <f t="shared" si="1"/>
        <v>5656753.433121019</v>
      </c>
      <c r="H42" s="12">
        <f t="shared" si="13"/>
        <v>244326.24634982849</v>
      </c>
      <c r="I42" s="12">
        <f t="shared" si="14"/>
        <v>234101.62768250858</v>
      </c>
      <c r="J42" s="13">
        <f t="shared" si="15"/>
        <v>217567.4397354238</v>
      </c>
    </row>
    <row r="43" spans="3:14" x14ac:dyDescent="0.25">
      <c r="C43" s="22">
        <v>4</v>
      </c>
      <c r="D43" s="23">
        <v>2.5499999999999998</v>
      </c>
      <c r="E43" s="12">
        <f t="shared" si="6"/>
        <v>6451147.0063694259</v>
      </c>
      <c r="F43" s="11">
        <f t="shared" si="7"/>
        <v>6181177.9830148611</v>
      </c>
      <c r="G43" s="11">
        <f t="shared" si="1"/>
        <v>5744612.2080679396</v>
      </c>
      <c r="H43" s="12">
        <f t="shared" si="8"/>
        <v>248121.03870651638</v>
      </c>
      <c r="I43" s="12">
        <f t="shared" si="9"/>
        <v>237737.61473134081</v>
      </c>
      <c r="J43" s="13">
        <f t="shared" si="10"/>
        <v>220946.62338722844</v>
      </c>
    </row>
    <row r="44" spans="3:14" x14ac:dyDescent="0.25">
      <c r="C44" s="33">
        <v>4.5</v>
      </c>
      <c r="D44" s="34">
        <v>2.78</v>
      </c>
      <c r="E44" s="35">
        <f t="shared" si="6"/>
        <v>7033015.1677282369</v>
      </c>
      <c r="F44" s="36">
        <f t="shared" si="7"/>
        <v>6738695.9971691435</v>
      </c>
      <c r="G44" s="36">
        <f t="shared" si="1"/>
        <v>6262753.7013446558</v>
      </c>
      <c r="H44" s="35">
        <f t="shared" si="8"/>
        <v>270500.58337416296</v>
      </c>
      <c r="I44" s="35">
        <f t="shared" si="9"/>
        <v>259180.61527573629</v>
      </c>
      <c r="J44" s="37">
        <f t="shared" si="10"/>
        <v>240875.14235940983</v>
      </c>
    </row>
    <row r="45" spans="3:14" x14ac:dyDescent="0.25">
      <c r="C45" s="22">
        <v>5</v>
      </c>
      <c r="D45" s="23">
        <v>3.01</v>
      </c>
      <c r="E45" s="12">
        <f t="shared" si="6"/>
        <v>7614883.3290870478</v>
      </c>
      <c r="F45" s="11">
        <f t="shared" si="7"/>
        <v>7296214.011323425</v>
      </c>
      <c r="G45" s="11">
        <f t="shared" si="1"/>
        <v>6780895.194621372</v>
      </c>
      <c r="H45" s="12">
        <f t="shared" si="8"/>
        <v>292880.12804180954</v>
      </c>
      <c r="I45" s="12">
        <f t="shared" si="9"/>
        <v>280623.61582013173</v>
      </c>
      <c r="J45" s="13">
        <f t="shared" si="10"/>
        <v>260803.66133159123</v>
      </c>
    </row>
    <row r="46" spans="3:14" x14ac:dyDescent="0.25">
      <c r="C46" s="33">
        <v>5.5</v>
      </c>
      <c r="D46" s="34">
        <v>3.28</v>
      </c>
      <c r="E46" s="35">
        <f t="shared" si="6"/>
        <v>8297945.9532908695</v>
      </c>
      <c r="F46" s="36">
        <f t="shared" si="7"/>
        <v>7950691.6801132336</v>
      </c>
      <c r="G46" s="36">
        <f t="shared" si="1"/>
        <v>7389148.2519462127</v>
      </c>
      <c r="H46" s="35">
        <f t="shared" si="8"/>
        <v>319151.76743426418</v>
      </c>
      <c r="I46" s="35">
        <f t="shared" si="9"/>
        <v>305795.83385050896</v>
      </c>
      <c r="J46" s="37">
        <f t="shared" si="10"/>
        <v>284198.00969023898</v>
      </c>
    </row>
    <row r="47" spans="3:14" x14ac:dyDescent="0.25">
      <c r="C47" s="22">
        <v>6</v>
      </c>
      <c r="D47" s="23">
        <v>3.56</v>
      </c>
      <c r="E47" s="12">
        <f t="shared" si="6"/>
        <v>9006307.1932059452</v>
      </c>
      <c r="F47" s="11">
        <f t="shared" si="7"/>
        <v>8629409.2625619248</v>
      </c>
      <c r="G47" s="11">
        <f t="shared" si="1"/>
        <v>8019929.200283085</v>
      </c>
      <c r="H47" s="12">
        <f t="shared" si="8"/>
        <v>346396.43050792097</v>
      </c>
      <c r="I47" s="12">
        <f t="shared" si="9"/>
        <v>331900.35625238169</v>
      </c>
      <c r="J47" s="13">
        <f t="shared" si="10"/>
        <v>308458.81539550325</v>
      </c>
    </row>
    <row r="48" spans="3:14" x14ac:dyDescent="0.25">
      <c r="C48" s="33">
        <v>6.5</v>
      </c>
      <c r="D48" s="34">
        <v>3.88</v>
      </c>
      <c r="E48" s="35">
        <f t="shared" si="6"/>
        <v>9815862.8959660288</v>
      </c>
      <c r="F48" s="36">
        <f t="shared" si="7"/>
        <v>9405086.4996461421</v>
      </c>
      <c r="G48" s="36">
        <f t="shared" si="1"/>
        <v>8740821.7126680817</v>
      </c>
      <c r="H48" s="35">
        <f t="shared" si="8"/>
        <v>377533.18830638571</v>
      </c>
      <c r="I48" s="35">
        <f t="shared" si="9"/>
        <v>361734.09614023624</v>
      </c>
      <c r="J48" s="37">
        <f t="shared" si="10"/>
        <v>336185.45048723393</v>
      </c>
    </row>
    <row r="49" spans="3:10" x14ac:dyDescent="0.25">
      <c r="C49" s="22">
        <v>7</v>
      </c>
      <c r="D49" s="23">
        <v>4.2</v>
      </c>
      <c r="E49" s="12">
        <f t="shared" si="6"/>
        <v>10625418.598726114</v>
      </c>
      <c r="F49" s="11">
        <f t="shared" si="7"/>
        <v>10180763.736730361</v>
      </c>
      <c r="G49" s="11">
        <f t="shared" si="1"/>
        <v>9461714.2250530776</v>
      </c>
      <c r="H49" s="12">
        <f t="shared" si="8"/>
        <v>408669.94610485056</v>
      </c>
      <c r="I49" s="12">
        <f t="shared" si="9"/>
        <v>391567.83602809079</v>
      </c>
      <c r="J49" s="13">
        <f t="shared" si="10"/>
        <v>363912.0855789645</v>
      </c>
    </row>
    <row r="50" spans="3:10" x14ac:dyDescent="0.25">
      <c r="C50" s="22"/>
      <c r="D50" s="23"/>
      <c r="E50" s="12"/>
      <c r="F50" s="11"/>
      <c r="G50" s="11"/>
      <c r="H50" s="12"/>
      <c r="I50" s="12"/>
      <c r="J50" s="13"/>
    </row>
    <row r="51" spans="3:10" x14ac:dyDescent="0.25">
      <c r="C51" s="22"/>
      <c r="D51" s="23"/>
      <c r="E51" s="12"/>
      <c r="F51" s="11"/>
      <c r="G51" s="11"/>
      <c r="H51" s="12"/>
      <c r="I51" s="12"/>
      <c r="J51" s="13"/>
    </row>
    <row r="52" spans="3:10" x14ac:dyDescent="0.25">
      <c r="C52" s="25" t="s">
        <v>15</v>
      </c>
      <c r="D52" s="24"/>
      <c r="E52" s="28"/>
      <c r="F52" s="28"/>
      <c r="G52" s="28"/>
      <c r="H52" s="28"/>
      <c r="I52" s="28"/>
      <c r="J52" s="29"/>
    </row>
    <row r="53" spans="3:10" x14ac:dyDescent="0.25">
      <c r="C53" s="22">
        <v>1</v>
      </c>
      <c r="D53" s="23">
        <v>1.76</v>
      </c>
      <c r="E53" s="10">
        <f>+D53*$H$5</f>
        <v>4452556.3651804673</v>
      </c>
      <c r="F53" s="10">
        <f>+D53*$H$6</f>
        <v>4266224.8039631993</v>
      </c>
      <c r="G53" s="10">
        <f>+D53*$H$7</f>
        <v>3964908.8181174803</v>
      </c>
      <c r="H53" s="12">
        <f t="shared" si="8"/>
        <v>171252.16789155643</v>
      </c>
      <c r="I53" s="12">
        <f t="shared" si="9"/>
        <v>164085.56938319997</v>
      </c>
      <c r="J53" s="13">
        <f t="shared" si="10"/>
        <v>152496.49300451847</v>
      </c>
    </row>
    <row r="54" spans="3:10" x14ac:dyDescent="0.25">
      <c r="C54" s="33">
        <v>1.5</v>
      </c>
      <c r="D54" s="34">
        <v>1.9510000000000001</v>
      </c>
      <c r="E54" s="35">
        <f>+D54*$H$5</f>
        <v>4935759.9252653923</v>
      </c>
      <c r="F54" s="36">
        <f>+D54*$H$6</f>
        <v>4729207.1548478417</v>
      </c>
      <c r="G54" s="36">
        <f>+D54*$H$7</f>
        <v>4395191.5364472754</v>
      </c>
      <c r="H54" s="35">
        <f t="shared" ref="H54" si="16">+E54/26</f>
        <v>189836.92020251509</v>
      </c>
      <c r="I54" s="35">
        <f t="shared" ref="I54" si="17">+F54/26</f>
        <v>181892.58287876315</v>
      </c>
      <c r="J54" s="37">
        <f t="shared" ref="J54" si="18">+G54/26</f>
        <v>169045.82832489521</v>
      </c>
    </row>
    <row r="55" spans="3:10" x14ac:dyDescent="0.25">
      <c r="C55" s="22">
        <v>2</v>
      </c>
      <c r="D55" s="23">
        <v>2.0699999999999998</v>
      </c>
      <c r="E55" s="10">
        <f t="shared" ref="E55:E67" si="19">+D55*$H$5</f>
        <v>5236813.4522292987</v>
      </c>
      <c r="F55" s="10">
        <f t="shared" ref="F55:F67" si="20">+D55*$H$6</f>
        <v>5017662.1273885341</v>
      </c>
      <c r="G55" s="10">
        <f t="shared" ref="G55:G67" si="21">+D55*$H$7</f>
        <v>4663273.439490445</v>
      </c>
      <c r="H55" s="12">
        <f t="shared" si="8"/>
        <v>201415.90200881919</v>
      </c>
      <c r="I55" s="12">
        <f t="shared" ref="I55:I67" si="22">+F55/26</f>
        <v>192987.00489955902</v>
      </c>
      <c r="J55" s="13">
        <f t="shared" ref="J55:J67" si="23">+G55/26</f>
        <v>179356.6707496325</v>
      </c>
    </row>
    <row r="56" spans="3:10" x14ac:dyDescent="0.25">
      <c r="C56" s="33">
        <v>2.5</v>
      </c>
      <c r="D56" s="34">
        <v>2.2549999999999999</v>
      </c>
      <c r="E56" s="34">
        <f t="shared" ref="E56" si="24">+D56*$H$5</f>
        <v>5704837.8428874724</v>
      </c>
      <c r="F56" s="35">
        <f t="shared" ref="F56" si="25">+D56*$H$6</f>
        <v>5466100.5300778486</v>
      </c>
      <c r="G56" s="36">
        <f t="shared" ref="G56" si="26">+D56*$H$7</f>
        <v>5080039.4232130218</v>
      </c>
      <c r="H56" s="36">
        <f t="shared" ref="H56" si="27">+E56/26</f>
        <v>219416.84011105663</v>
      </c>
      <c r="I56" s="35">
        <f t="shared" ref="I56" si="28">+F56/26</f>
        <v>210234.63577222495</v>
      </c>
      <c r="J56" s="35">
        <f t="shared" ref="J56" si="29">+G56/26</f>
        <v>195386.13166203929</v>
      </c>
    </row>
    <row r="57" spans="3:10" x14ac:dyDescent="0.25">
      <c r="C57" s="33">
        <v>2.7</v>
      </c>
      <c r="D57" s="34">
        <v>2.3290000000000002</v>
      </c>
      <c r="E57" s="34">
        <f t="shared" ref="E57" si="30">+D57*$H$5</f>
        <v>5892047.5991507433</v>
      </c>
      <c r="F57" s="35">
        <f t="shared" ref="F57" si="31">+D57*$H$6</f>
        <v>5645475.891153574</v>
      </c>
      <c r="G57" s="36">
        <f t="shared" ref="G57" si="32">+D57*$H$7</f>
        <v>5246745.816702052</v>
      </c>
      <c r="H57" s="36">
        <f t="shared" ref="H57" si="33">+E57/26</f>
        <v>226617.21535195166</v>
      </c>
      <c r="I57" s="35">
        <f t="shared" ref="I57" si="34">+F57/26</f>
        <v>217133.68812129131</v>
      </c>
      <c r="J57" s="35">
        <f t="shared" ref="J57" si="35">+G57/26</f>
        <v>201797.91602700201</v>
      </c>
    </row>
    <row r="58" spans="3:10" x14ac:dyDescent="0.25">
      <c r="C58" s="22">
        <v>3</v>
      </c>
      <c r="D58" s="23">
        <v>2.44</v>
      </c>
      <c r="E58" s="10">
        <f t="shared" si="19"/>
        <v>6172862.233545647</v>
      </c>
      <c r="F58" s="10">
        <f t="shared" si="20"/>
        <v>5914538.9327671621</v>
      </c>
      <c r="G58" s="10">
        <f t="shared" si="21"/>
        <v>5496805.4069355978</v>
      </c>
      <c r="H58" s="12">
        <f t="shared" si="8"/>
        <v>237417.77821329411</v>
      </c>
      <c r="I58" s="12">
        <f t="shared" si="22"/>
        <v>227482.26664489086</v>
      </c>
      <c r="J58" s="13">
        <f t="shared" si="23"/>
        <v>211415.59257444605</v>
      </c>
    </row>
    <row r="59" spans="3:10" x14ac:dyDescent="0.25">
      <c r="C59" s="33">
        <v>3.5</v>
      </c>
      <c r="D59" s="34">
        <f>+D58+(D61-D58)*0.5</f>
        <v>2.65</v>
      </c>
      <c r="E59" s="35">
        <f t="shared" si="19"/>
        <v>6704133.1634819526</v>
      </c>
      <c r="F59" s="36">
        <f t="shared" si="20"/>
        <v>6423577.1196036795</v>
      </c>
      <c r="G59" s="36">
        <f t="shared" si="21"/>
        <v>5969891.1181882517</v>
      </c>
      <c r="H59" s="35">
        <f t="shared" si="8"/>
        <v>257851.27551853663</v>
      </c>
      <c r="I59" s="35">
        <f t="shared" si="22"/>
        <v>247060.65844629536</v>
      </c>
      <c r="J59" s="37">
        <f t="shared" si="23"/>
        <v>229611.1968533943</v>
      </c>
    </row>
    <row r="60" spans="3:10" x14ac:dyDescent="0.25">
      <c r="C60" s="33">
        <v>3.7</v>
      </c>
      <c r="D60" s="34">
        <v>2.734</v>
      </c>
      <c r="E60" s="35">
        <f t="shared" ref="E60" si="36">+D60*$H$5</f>
        <v>6916641.5354564749</v>
      </c>
      <c r="F60" s="36">
        <f t="shared" ref="F60" si="37">+D60*$H$6</f>
        <v>6627192.3943382874</v>
      </c>
      <c r="G60" s="36">
        <f t="shared" ref="G60" si="38">+D60*$H$7</f>
        <v>6159125.4026893135</v>
      </c>
      <c r="H60" s="35">
        <f t="shared" ref="H60" si="39">+E60/26</f>
        <v>266024.67444063362</v>
      </c>
      <c r="I60" s="35">
        <f t="shared" ref="I60" si="40">+F60/26</f>
        <v>254892.01516685722</v>
      </c>
      <c r="J60" s="37">
        <f t="shared" ref="J60" si="41">+G60/26</f>
        <v>236889.43856497359</v>
      </c>
    </row>
    <row r="61" spans="3:10" x14ac:dyDescent="0.25">
      <c r="C61" s="22">
        <v>4</v>
      </c>
      <c r="D61" s="23">
        <v>2.86</v>
      </c>
      <c r="E61" s="10">
        <f t="shared" si="19"/>
        <v>7235404.0934182582</v>
      </c>
      <c r="F61" s="10">
        <f t="shared" si="20"/>
        <v>6932615.3064401979</v>
      </c>
      <c r="G61" s="10">
        <f t="shared" si="21"/>
        <v>6442976.8294409048</v>
      </c>
      <c r="H61" s="12">
        <f t="shared" si="8"/>
        <v>278284.77282377915</v>
      </c>
      <c r="I61" s="12">
        <f t="shared" si="22"/>
        <v>266639.0502476999</v>
      </c>
      <c r="J61" s="13">
        <f t="shared" si="23"/>
        <v>247806.80113234249</v>
      </c>
    </row>
    <row r="62" spans="3:10" x14ac:dyDescent="0.25">
      <c r="C62" s="33">
        <v>4.5</v>
      </c>
      <c r="D62" s="34">
        <v>3.1150000000000002</v>
      </c>
      <c r="E62" s="35">
        <f t="shared" si="19"/>
        <v>7880518.794055202</v>
      </c>
      <c r="F62" s="36">
        <f t="shared" si="20"/>
        <v>7550733.1047416851</v>
      </c>
      <c r="G62" s="36">
        <f t="shared" si="21"/>
        <v>7017438.0502477</v>
      </c>
      <c r="H62" s="35">
        <f t="shared" si="8"/>
        <v>303096.87669443083</v>
      </c>
      <c r="I62" s="35">
        <f t="shared" si="22"/>
        <v>290412.81172083406</v>
      </c>
      <c r="J62" s="37">
        <f t="shared" si="23"/>
        <v>269901.46347106539</v>
      </c>
    </row>
    <row r="63" spans="3:10" x14ac:dyDescent="0.25">
      <c r="C63" s="22">
        <v>5</v>
      </c>
      <c r="D63" s="23">
        <v>3.37</v>
      </c>
      <c r="E63" s="10">
        <f t="shared" si="19"/>
        <v>8525633.4946921449</v>
      </c>
      <c r="F63" s="10">
        <f t="shared" si="20"/>
        <v>8168850.9030431705</v>
      </c>
      <c r="G63" s="10">
        <f t="shared" si="21"/>
        <v>7591899.2710544933</v>
      </c>
      <c r="H63" s="12">
        <f t="shared" si="8"/>
        <v>327908.98056508251</v>
      </c>
      <c r="I63" s="12">
        <f t="shared" si="22"/>
        <v>314186.5731939681</v>
      </c>
      <c r="J63" s="13">
        <f t="shared" si="23"/>
        <v>291996.12580978818</v>
      </c>
    </row>
    <row r="64" spans="3:10" x14ac:dyDescent="0.25">
      <c r="C64" s="33">
        <v>5.5</v>
      </c>
      <c r="D64" s="34">
        <v>3.665</v>
      </c>
      <c r="E64" s="35">
        <f t="shared" si="19"/>
        <v>9271942.6581740975</v>
      </c>
      <c r="F64" s="36">
        <f t="shared" si="20"/>
        <v>8883928.3559801839</v>
      </c>
      <c r="G64" s="36">
        <f t="shared" si="21"/>
        <v>8256472.055909412</v>
      </c>
      <c r="H64" s="35">
        <f t="shared" si="8"/>
        <v>356613.1791605422</v>
      </c>
      <c r="I64" s="35">
        <f t="shared" si="22"/>
        <v>341689.55215308402</v>
      </c>
      <c r="J64" s="37">
        <f t="shared" si="23"/>
        <v>317556.61753497738</v>
      </c>
    </row>
    <row r="65" spans="3:14" x14ac:dyDescent="0.25">
      <c r="C65" s="22">
        <v>6</v>
      </c>
      <c r="D65" s="23">
        <v>3.96</v>
      </c>
      <c r="E65" s="10">
        <f t="shared" si="19"/>
        <v>10018251.82165605</v>
      </c>
      <c r="F65" s="10">
        <f t="shared" si="20"/>
        <v>9599005.8089171965</v>
      </c>
      <c r="G65" s="10">
        <f t="shared" si="21"/>
        <v>8921044.8407643307</v>
      </c>
      <c r="H65" s="12">
        <f t="shared" si="8"/>
        <v>385317.37775600195</v>
      </c>
      <c r="I65" s="12">
        <f t="shared" si="22"/>
        <v>369192.53111219988</v>
      </c>
      <c r="J65" s="13">
        <f t="shared" si="23"/>
        <v>343117.10926016659</v>
      </c>
    </row>
    <row r="66" spans="3:14" x14ac:dyDescent="0.25">
      <c r="C66" s="33">
        <v>6.5</v>
      </c>
      <c r="D66" s="34">
        <v>4.3049999999999997</v>
      </c>
      <c r="E66" s="35">
        <f t="shared" si="19"/>
        <v>10891054.063694267</v>
      </c>
      <c r="F66" s="36">
        <f t="shared" si="20"/>
        <v>10435282.830148619</v>
      </c>
      <c r="G66" s="36">
        <f t="shared" si="21"/>
        <v>9698257.0806794036</v>
      </c>
      <c r="H66" s="35">
        <f t="shared" si="8"/>
        <v>418886.69475747179</v>
      </c>
      <c r="I66" s="35">
        <f t="shared" si="22"/>
        <v>401357.031928793</v>
      </c>
      <c r="J66" s="37">
        <f t="shared" si="23"/>
        <v>373009.88771843858</v>
      </c>
    </row>
    <row r="67" spans="3:14" x14ac:dyDescent="0.25">
      <c r="C67" s="22">
        <v>7</v>
      </c>
      <c r="D67" s="23">
        <v>4.6500000000000004</v>
      </c>
      <c r="E67" s="10">
        <f t="shared" si="19"/>
        <v>11763856.305732485</v>
      </c>
      <c r="F67" s="10">
        <f t="shared" si="20"/>
        <v>11271559.851380043</v>
      </c>
      <c r="G67" s="10">
        <f t="shared" si="21"/>
        <v>10475469.32059448</v>
      </c>
      <c r="H67" s="12">
        <f t="shared" si="8"/>
        <v>452456.01175894175</v>
      </c>
      <c r="I67" s="12">
        <f t="shared" si="22"/>
        <v>433521.53274538624</v>
      </c>
      <c r="J67" s="13">
        <f t="shared" si="23"/>
        <v>402902.6661767108</v>
      </c>
    </row>
    <row r="68" spans="3:14" ht="15.75" thickBot="1" x14ac:dyDescent="0.3">
      <c r="C68" s="7"/>
      <c r="D68" s="8"/>
      <c r="E68" s="8"/>
      <c r="F68" s="8"/>
      <c r="G68" s="8"/>
      <c r="H68" s="8"/>
      <c r="I68" s="8"/>
      <c r="J68" s="9"/>
    </row>
    <row r="69" spans="3:14" s="14" customFormat="1" thickTop="1" x14ac:dyDescent="0.2">
      <c r="E69" s="30" t="s">
        <v>3</v>
      </c>
      <c r="F69" s="30" t="s">
        <v>4</v>
      </c>
      <c r="G69" s="30" t="s">
        <v>5</v>
      </c>
    </row>
    <row r="70" spans="3:14" s="14" customFormat="1" ht="28.5" customHeight="1" x14ac:dyDescent="0.2">
      <c r="C70" s="41" t="s">
        <v>19</v>
      </c>
      <c r="D70" s="41"/>
      <c r="E70" s="31">
        <v>4492555</v>
      </c>
      <c r="F70" s="31">
        <v>4473298</v>
      </c>
      <c r="G70" s="31">
        <v>4125669</v>
      </c>
      <c r="L70" s="19"/>
    </row>
    <row r="71" spans="3:14" s="14" customFormat="1" ht="28.5" customHeight="1" x14ac:dyDescent="0.2">
      <c r="C71" s="41" t="s">
        <v>20</v>
      </c>
      <c r="D71" s="41"/>
      <c r="E71" s="31">
        <v>5962232</v>
      </c>
      <c r="F71" s="31">
        <v>5615151</v>
      </c>
      <c r="G71" s="31">
        <v>5277655</v>
      </c>
      <c r="M71" s="19"/>
    </row>
    <row r="72" spans="3:14" s="14" customFormat="1" ht="28.5" customHeight="1" x14ac:dyDescent="0.2">
      <c r="C72" s="41" t="s">
        <v>21</v>
      </c>
      <c r="D72" s="41"/>
      <c r="E72" s="31">
        <v>7418685</v>
      </c>
      <c r="F72" s="31">
        <v>7037050</v>
      </c>
      <c r="G72" s="31">
        <v>6512631</v>
      </c>
      <c r="N72" s="19"/>
    </row>
    <row r="74" spans="3:14" x14ac:dyDescent="0.25">
      <c r="C74" s="14" t="s">
        <v>22</v>
      </c>
    </row>
    <row r="75" spans="3:14" x14ac:dyDescent="0.25">
      <c r="C75" s="14" t="s">
        <v>23</v>
      </c>
    </row>
    <row r="76" spans="3:14" x14ac:dyDescent="0.25">
      <c r="C76" s="14" t="s">
        <v>24</v>
      </c>
    </row>
  </sheetData>
  <mergeCells count="13">
    <mergeCell ref="H4:I4"/>
    <mergeCell ref="C1:J1"/>
    <mergeCell ref="C2:J2"/>
    <mergeCell ref="C71:D71"/>
    <mergeCell ref="C72:D72"/>
    <mergeCell ref="C70:D70"/>
    <mergeCell ref="E11:G11"/>
    <mergeCell ref="H11:J11"/>
    <mergeCell ref="E9:G9"/>
    <mergeCell ref="H9:J9"/>
    <mergeCell ref="H5:I5"/>
    <mergeCell ref="H6:I6"/>
    <mergeCell ref="H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K58" sqref="K58"/>
    </sheetView>
  </sheetViews>
  <sheetFormatPr defaultRowHeight="15" x14ac:dyDescent="0.25"/>
  <sheetData>
    <row r="1" spans="1:11" x14ac:dyDescent="0.25">
      <c r="A1" s="49" t="s">
        <v>26</v>
      </c>
      <c r="B1" s="50"/>
      <c r="C1" s="50"/>
      <c r="D1" s="50"/>
      <c r="E1" s="50"/>
      <c r="F1" s="50"/>
      <c r="G1" s="50"/>
      <c r="H1" s="50"/>
      <c r="I1" s="50"/>
      <c r="J1" s="50"/>
      <c r="K1" s="50"/>
    </row>
    <row r="2" spans="1:11" ht="35.25" customHeight="1" x14ac:dyDescent="0.25">
      <c r="A2" s="50"/>
      <c r="B2" s="50"/>
      <c r="C2" s="50"/>
      <c r="D2" s="50"/>
      <c r="E2" s="50"/>
      <c r="F2" s="50"/>
      <c r="G2" s="50"/>
      <c r="H2" s="50"/>
      <c r="I2" s="50"/>
      <c r="J2" s="50"/>
      <c r="K2" s="50"/>
    </row>
  </sheetData>
  <mergeCells count="1">
    <mergeCell ref="A1:K2"/>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Bảng giá NC 189-PhuongAnhGXD</vt:lpstr>
      <vt:lpstr>PL03-TT05_PhuongAnh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trungkien</dc:creator>
  <cp:lastModifiedBy>vu phuonganh</cp:lastModifiedBy>
  <dcterms:created xsi:type="dcterms:W3CDTF">2017-03-09T02:06:21Z</dcterms:created>
  <dcterms:modified xsi:type="dcterms:W3CDTF">2019-01-18T07:24:46Z</dcterms:modified>
</cp:coreProperties>
</file>