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195" windowHeight="9210"/>
  </bookViews>
  <sheets>
    <sheet name="Xang dau" sheetId="1" r:id="rId1"/>
  </sheets>
  <definedNames>
    <definedName name="_xlnm.Print_Titles" localSheetId="0">'Xang dau'!$4:$6</definedName>
  </definedNames>
  <calcPr calcId="145621" fullCalcOnLoad="1"/>
</workbook>
</file>

<file path=xl/calcChain.xml><?xml version="1.0" encoding="utf-8"?>
<calcChain xmlns="http://schemas.openxmlformats.org/spreadsheetml/2006/main">
  <c r="E58" i="1" l="1"/>
  <c r="F58" i="1"/>
  <c r="G58" i="1"/>
  <c r="H58" i="1"/>
  <c r="I58" i="1"/>
  <c r="J58" i="1"/>
  <c r="D58" i="1"/>
  <c r="J61" i="1"/>
  <c r="I61" i="1"/>
  <c r="I63" i="1"/>
  <c r="I64" i="1" s="1"/>
  <c r="I65" i="1" s="1"/>
  <c r="I66" i="1" s="1"/>
  <c r="I68" i="1" s="1"/>
  <c r="I69" i="1" s="1"/>
  <c r="H61" i="1"/>
  <c r="E61" i="1"/>
  <c r="E62" i="1" s="1"/>
  <c r="E63" i="1" s="1"/>
  <c r="E64" i="1" s="1"/>
  <c r="E65" i="1" s="1"/>
  <c r="E66" i="1" s="1"/>
  <c r="E67" i="1" s="1"/>
  <c r="E68" i="1" s="1"/>
  <c r="E69" i="1" s="1"/>
  <c r="E70" i="1" s="1"/>
  <c r="D61" i="1"/>
  <c r="F61" i="1"/>
  <c r="G61" i="1"/>
  <c r="I52" i="1"/>
  <c r="E52" i="1"/>
  <c r="J52" i="1"/>
  <c r="H52" i="1"/>
  <c r="G52" i="1"/>
  <c r="F52" i="1"/>
  <c r="D52" i="1"/>
  <c r="A46" i="1"/>
  <c r="A47" i="1"/>
  <c r="A48" i="1" s="1"/>
  <c r="A49" i="1" s="1"/>
  <c r="A50" i="1" s="1"/>
  <c r="A51" i="1" s="1"/>
  <c r="A29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I26" i="1"/>
  <c r="D9" i="1"/>
  <c r="F9" i="1"/>
  <c r="G9" i="1"/>
  <c r="H9" i="1"/>
  <c r="J9" i="1"/>
  <c r="E9" i="1"/>
  <c r="E26" i="1"/>
  <c r="J26" i="1"/>
  <c r="H26" i="1"/>
  <c r="G26" i="1"/>
  <c r="F26" i="1"/>
  <c r="D26" i="1"/>
  <c r="D43" i="1"/>
  <c r="F43" i="1"/>
  <c r="G43" i="1"/>
  <c r="H43" i="1"/>
  <c r="I43" i="1"/>
  <c r="J43" i="1"/>
  <c r="E43" i="1"/>
  <c r="G62" i="1"/>
  <c r="G63" i="1"/>
  <c r="G64" i="1" s="1"/>
  <c r="G65" i="1" s="1"/>
  <c r="G66" i="1" s="1"/>
  <c r="G67" i="1" s="1"/>
  <c r="G68" i="1" s="1"/>
  <c r="G69" i="1" s="1"/>
  <c r="G70" i="1" s="1"/>
  <c r="D62" i="1"/>
  <c r="D63" i="1"/>
  <c r="D64" i="1" s="1"/>
  <c r="D65" i="1" s="1"/>
  <c r="D66" i="1" s="1"/>
  <c r="D67" i="1" s="1"/>
  <c r="D68" i="1" s="1"/>
  <c r="D69" i="1" s="1"/>
  <c r="D70" i="1" s="1"/>
  <c r="H63" i="1"/>
  <c r="H64" i="1"/>
  <c r="H65" i="1" s="1"/>
  <c r="H66" i="1" s="1"/>
  <c r="H67" i="1" s="1"/>
  <c r="H68" i="1" s="1"/>
  <c r="H69" i="1" s="1"/>
  <c r="H70" i="1" s="1"/>
  <c r="J63" i="1"/>
  <c r="J64" i="1" s="1"/>
  <c r="J65" i="1" s="1"/>
  <c r="J66" i="1" s="1"/>
  <c r="J68" i="1" s="1"/>
  <c r="J69" i="1" s="1"/>
  <c r="J72" i="1" l="1"/>
  <c r="D72" i="1"/>
  <c r="I72" i="1"/>
  <c r="G72" i="1"/>
  <c r="E72" i="1"/>
  <c r="H72" i="1"/>
  <c r="F62" i="1"/>
  <c r="F63" i="1" s="1"/>
  <c r="F64" i="1" s="1"/>
  <c r="F65" i="1" s="1"/>
  <c r="F66" i="1" s="1"/>
  <c r="F67" i="1" s="1"/>
  <c r="F68" i="1" s="1"/>
  <c r="F69" i="1" s="1"/>
  <c r="F70" i="1" s="1"/>
  <c r="F72" i="1" l="1"/>
</calcChain>
</file>

<file path=xl/sharedStrings.xml><?xml version="1.0" encoding="utf-8"?>
<sst xmlns="http://schemas.openxmlformats.org/spreadsheetml/2006/main" count="153" uniqueCount="127">
  <si>
    <t>STT</t>
  </si>
  <si>
    <t>Ngày, th¸ng, n¨m</t>
  </si>
  <si>
    <t>Sè v¨n b¶n</t>
  </si>
  <si>
    <t>22/11/2007</t>
  </si>
  <si>
    <t>95/2007/Q§-BTC</t>
  </si>
  <si>
    <t>25/02/2008</t>
  </si>
  <si>
    <t>12/2008/Q§-BTC</t>
  </si>
  <si>
    <t>DÇu ma dót (kg)</t>
  </si>
  <si>
    <t>57/2008/Q§-BTC</t>
  </si>
  <si>
    <t>68/2008/Q§-BTC</t>
  </si>
  <si>
    <t>296/TBLT-BTC-BCT</t>
  </si>
  <si>
    <t>78/2008/Q§-BTC</t>
  </si>
  <si>
    <t>17/10/2008</t>
  </si>
  <si>
    <t>18/10/2008</t>
  </si>
  <si>
    <t>31/10/2008</t>
  </si>
  <si>
    <t>15/11/2008</t>
  </si>
  <si>
    <t>Th«ng c¸o b¸o chÝ 08/10/2008</t>
  </si>
  <si>
    <t>Gi¸ vïng 1 (§· cã thuÕ VAT)</t>
  </si>
  <si>
    <t>HiÖu lùc</t>
  </si>
  <si>
    <t>Th«ng c¸o b¸o chÝ 17/10/2008</t>
  </si>
  <si>
    <t>Th«ng c¸o b¸o chÝ 18/10/2008</t>
  </si>
  <si>
    <t>0,25S</t>
  </si>
  <si>
    <t>0,05S</t>
  </si>
  <si>
    <t>3,5S</t>
  </si>
  <si>
    <t>§iªzen (LÝt)</t>
  </si>
  <si>
    <t>A95</t>
  </si>
  <si>
    <t>A92</t>
  </si>
  <si>
    <t>X¨ng (lÝt)</t>
  </si>
  <si>
    <t>DÇu háa (lÝt)</t>
  </si>
  <si>
    <t>Th«ng c¸o b¸o chÝ 31/10/2008</t>
  </si>
  <si>
    <t>3S</t>
  </si>
  <si>
    <t>Th«ng c¸o b¸o chÝ 15/11/2008</t>
  </si>
  <si>
    <t>Th«ng c¸o b¸o chÝ 10/12/2008</t>
  </si>
  <si>
    <t>Th«ng c¸o b¸o chÝ 24/12/2008</t>
  </si>
  <si>
    <t>Th«ng c¸o b¸o chÝ 01/10/2009</t>
  </si>
  <si>
    <t>Th«ng c¸o b¸o chÝ 24/10/2009</t>
  </si>
  <si>
    <t>Th«ng c¸o b¸o chÝ 20/11/2009</t>
  </si>
  <si>
    <t>Th«ng c¸o b¸o chÝ 15/12/2009</t>
  </si>
  <si>
    <t>16/08/2007</t>
  </si>
  <si>
    <t>B×nh qu©n n¨m 2009</t>
  </si>
  <si>
    <t>B×nh qu©n n¨m 2007</t>
  </si>
  <si>
    <t>21/07/2008</t>
  </si>
  <si>
    <t>14/08/2008</t>
  </si>
  <si>
    <t>27/08/2008</t>
  </si>
  <si>
    <t>16/09/2008</t>
  </si>
  <si>
    <t>B×nh qu©n n¨m 2008</t>
  </si>
  <si>
    <t>B×nh qu©n n¨m 2010</t>
  </si>
  <si>
    <t>Th«ng c¸o b¸o chÝ 20/02/2009</t>
  </si>
  <si>
    <t>Th«ng c¸o b¸o chÝ 05/03/2009</t>
  </si>
  <si>
    <t>Th«ng c¸o b¸o chÝ 19/03/2009</t>
  </si>
  <si>
    <t>Th«ng c¸o b¸o chÝ 02/04/2009</t>
  </si>
  <si>
    <t>Th«ng c¸o b¸o chÝ 11/04/2009</t>
  </si>
  <si>
    <t>Th«ng c¸o b¸o chÝ 08/05/2009</t>
  </si>
  <si>
    <t>Th«ng c¸o b¸o chÝ 10/06/2009</t>
  </si>
  <si>
    <t>Th«ng c¸o b¸o chÝ 01/07/2009</t>
  </si>
  <si>
    <t>Th«ng c¸o b¸o chÝ 09/08/2009</t>
  </si>
  <si>
    <t>Th«ng c¸o b¸o chÝ 30/08/2009</t>
  </si>
  <si>
    <t>Th«ng c¸o b¸o chÝ 10/02/2009</t>
  </si>
  <si>
    <t>Th«ng c¸o b¸o chÝ 08/11/2008</t>
  </si>
  <si>
    <t>Th«ng c¸o b¸o chÝ 01/12/2008</t>
  </si>
  <si>
    <t>Th«ng c¸o b¸o chÝ 04/01/2010</t>
  </si>
  <si>
    <t>20 giê 00 phót</t>
  </si>
  <si>
    <t xml:space="preserve"> 04/01/2010</t>
  </si>
  <si>
    <t>Th«ng c¸o b¸o chÝ 14/01/2010</t>
  </si>
  <si>
    <t>18 giê 00 phót</t>
  </si>
  <si>
    <t>14/01/2010</t>
  </si>
  <si>
    <t>21/02/2010</t>
  </si>
  <si>
    <t>27/05/2010</t>
  </si>
  <si>
    <t>12 giê 00 phót</t>
  </si>
  <si>
    <t>Th«ng c¸o b¸o chÝ 21/02/2010</t>
  </si>
  <si>
    <t>19 giê 00 phót</t>
  </si>
  <si>
    <t>Th«ng c¸o b¸o chÝ 03/03/2010</t>
  </si>
  <si>
    <t>21 giê 00 phót</t>
  </si>
  <si>
    <t>Th«ng c¸o b¸o chÝ 27/05/2010</t>
  </si>
  <si>
    <t>22 giê 00 phót</t>
  </si>
  <si>
    <t>Th«ng c¸o b¸o chÝ 08/06/2010</t>
  </si>
  <si>
    <t>Th«ng c¸o b¸o chÝ 09/08/2010</t>
  </si>
  <si>
    <t>11 giê 00 phót</t>
  </si>
  <si>
    <t>10 giê 00 phót</t>
  </si>
  <si>
    <t xml:space="preserve">00 giê 00 phót </t>
  </si>
  <si>
    <t>24/12/2008</t>
  </si>
  <si>
    <t xml:space="preserve">08 giê 00 phót </t>
  </si>
  <si>
    <t xml:space="preserve">13 giê 00 phót </t>
  </si>
  <si>
    <t xml:space="preserve">12 giê 00 phót </t>
  </si>
  <si>
    <t xml:space="preserve">01 giê 00 phót </t>
  </si>
  <si>
    <t xml:space="preserve">20 giê 00 phót </t>
  </si>
  <si>
    <t xml:space="preserve">11 giê 00 phót </t>
  </si>
  <si>
    <t xml:space="preserve">07 giê 00 phót </t>
  </si>
  <si>
    <t xml:space="preserve">16 giê 30 phót </t>
  </si>
  <si>
    <t xml:space="preserve">09 giê 30 phót </t>
  </si>
  <si>
    <t xml:space="preserve">15 giê 30 phót </t>
  </si>
  <si>
    <t xml:space="preserve">10 giê 30 phót </t>
  </si>
  <si>
    <t>B×nh qu©n n¨m 2011</t>
  </si>
  <si>
    <t>24/02/2011</t>
  </si>
  <si>
    <t>Th«ng c¸o b¸o chÝ 24/02/2011</t>
  </si>
  <si>
    <t>BiÕn ®éng nhiªn liÖu trªn thÞ tr­êng viÖt nam</t>
  </si>
  <si>
    <t>13 giê 00 phót</t>
  </si>
  <si>
    <t>Th«ng c¸o b¸o chÝ 29/03/2011</t>
  </si>
  <si>
    <t>29/03/2011</t>
  </si>
  <si>
    <t xml:space="preserve">08 giê 30 phót </t>
  </si>
  <si>
    <t>Tõ ngµy 01/01/2007 ®Õn nay</t>
  </si>
  <si>
    <t>26/08/2011</t>
  </si>
  <si>
    <t>Th«ng c¸o b¸o chÝ 26/08/2011</t>
  </si>
  <si>
    <t>Th«ng c¸o b¸o chÝ 10/10/2011</t>
  </si>
  <si>
    <t>Th«ng c¸o b¸o chÝ 07/03/2012</t>
  </si>
  <si>
    <t>16 giê 00 phót</t>
  </si>
  <si>
    <t>20/4/2012</t>
  </si>
  <si>
    <t>Liªn Bé tµi chÝnh-C«ng th­¬ng</t>
  </si>
  <si>
    <t>Th«ng c¸o b¸o chÝ 09/05/2012</t>
  </si>
  <si>
    <t>B×nh qu©n n¨m 2012</t>
  </si>
  <si>
    <t>23/05/2012</t>
  </si>
  <si>
    <t>Th«ng c¸o b¸o chÝ 23/05/2012</t>
  </si>
  <si>
    <t>15 giê 30 phót</t>
  </si>
  <si>
    <t>Th«ng c¸o b¸o chÝ 07/06/2012</t>
  </si>
  <si>
    <t>14 giê 00 phót</t>
  </si>
  <si>
    <t>21/06/2012</t>
  </si>
  <si>
    <t>Th«ng c¸o b¸o chÝ 21/06/2012</t>
  </si>
  <si>
    <t>Th«ng c¸o b¸o chÝ 02/07/2012</t>
  </si>
  <si>
    <t>20/07/2012</t>
  </si>
  <si>
    <t>Th«ng c¸o b¸o chÝ 20/07/2012</t>
  </si>
  <si>
    <t>Th«ng c¸o b¸o chÝ 01/08/2012</t>
  </si>
  <si>
    <t>Th«ng c¸o b¸o chÝ 13/08/2012</t>
  </si>
  <si>
    <t>17 giê 00 phót</t>
  </si>
  <si>
    <t>13/8/2012</t>
  </si>
  <si>
    <t>Th«ng c¸o b¸o chÝ 28/08/2012</t>
  </si>
  <si>
    <t>28/8/2012</t>
  </si>
  <si>
    <t>18 giê 30 phót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</si>
</sst>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74" formatCode="_(* #,##0_);_(* \(#,##0\);_(* &quot;-&quot;??_);_(@_)"/>
    <numFmt numFmtId="178" formatCode="dd/mm/yyyy"/>
    <numFmt numFmtId="184" formatCode="mm/dd/yyyy"/>
  </numFmts>
  <fonts count="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.5"/>
      <name val=".VnTimeH"/>
      <family val="2"/>
    </font>
    <font>
      <sz val="11.5"/>
      <name val=".VnTime"/>
      <family val="2"/>
    </font>
    <font>
      <b/>
      <sz val="11.5"/>
      <name val=".VnTime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center" vertical="center" wrapText="1"/>
    </xf>
    <xf numFmtId="174" fontId="4" fillId="0" borderId="0" xfId="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184" fontId="4" fillId="0" borderId="3" xfId="0" applyNumberFormat="1" applyFont="1" applyBorder="1" applyAlignment="1">
      <alignment horizontal="center" vertical="center" wrapText="1"/>
    </xf>
    <xf numFmtId="18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18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5" fillId="0" borderId="3" xfId="1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5" fillId="0" borderId="4" xfId="1" applyNumberFormat="1" applyFont="1" applyBorder="1" applyAlignment="1">
      <alignment horizontal="right" vertical="center" wrapText="1"/>
    </xf>
    <xf numFmtId="3" fontId="5" fillId="0" borderId="5" xfId="1" applyNumberFormat="1" applyFont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topLeftCell="A64" workbookViewId="0">
      <selection activeCell="N5" sqref="N5"/>
    </sheetView>
  </sheetViews>
  <sheetFormatPr defaultRowHeight="17.100000000000001" customHeight="1" x14ac:dyDescent="0.2"/>
  <cols>
    <col min="1" max="1" width="4.5703125" style="9" customWidth="1"/>
    <col min="2" max="2" width="13.85546875" style="9" customWidth="1"/>
    <col min="3" max="3" width="30.140625" style="9" customWidth="1"/>
    <col min="4" max="10" width="9.85546875" style="9" customWidth="1"/>
    <col min="11" max="11" width="20.7109375" style="9" customWidth="1"/>
    <col min="12" max="12" width="11.5703125" style="9" bestFit="1" customWidth="1"/>
    <col min="13" max="16384" width="9.140625" style="9"/>
  </cols>
  <sheetData>
    <row r="1" spans="1:12" s="8" customFormat="1" ht="17.100000000000001" customHeight="1" x14ac:dyDescent="0.2">
      <c r="A1" s="44" t="s">
        <v>95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s="8" customFormat="1" ht="17.100000000000001" customHeight="1" x14ac:dyDescent="0.2">
      <c r="A2" s="45" t="s">
        <v>100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s="8" customFormat="1" ht="16.5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s="1" customFormat="1" ht="17.100000000000001" customHeight="1" x14ac:dyDescent="0.2">
      <c r="A4" s="43" t="s">
        <v>0</v>
      </c>
      <c r="B4" s="43" t="s">
        <v>1</v>
      </c>
      <c r="C4" s="43" t="s">
        <v>2</v>
      </c>
      <c r="D4" s="46" t="s">
        <v>17</v>
      </c>
      <c r="E4" s="47"/>
      <c r="F4" s="47"/>
      <c r="G4" s="47"/>
      <c r="H4" s="47"/>
      <c r="I4" s="47"/>
      <c r="J4" s="48"/>
      <c r="K4" s="43" t="s">
        <v>18</v>
      </c>
    </row>
    <row r="5" spans="1:12" s="1" customFormat="1" ht="17.100000000000001" customHeight="1" x14ac:dyDescent="0.2">
      <c r="A5" s="43"/>
      <c r="B5" s="43"/>
      <c r="C5" s="43"/>
      <c r="D5" s="46" t="s">
        <v>24</v>
      </c>
      <c r="E5" s="48"/>
      <c r="F5" s="46" t="s">
        <v>27</v>
      </c>
      <c r="G5" s="48"/>
      <c r="H5" s="49" t="s">
        <v>28</v>
      </c>
      <c r="I5" s="46" t="s">
        <v>7</v>
      </c>
      <c r="J5" s="48"/>
      <c r="K5" s="43"/>
    </row>
    <row r="6" spans="1:12" s="1" customFormat="1" ht="17.100000000000001" customHeight="1" x14ac:dyDescent="0.2">
      <c r="A6" s="43"/>
      <c r="B6" s="43"/>
      <c r="C6" s="43"/>
      <c r="D6" s="6" t="s">
        <v>22</v>
      </c>
      <c r="E6" s="6" t="s">
        <v>21</v>
      </c>
      <c r="F6" s="6" t="s">
        <v>25</v>
      </c>
      <c r="G6" s="6" t="s">
        <v>26</v>
      </c>
      <c r="H6" s="50"/>
      <c r="I6" s="6" t="s">
        <v>30</v>
      </c>
      <c r="J6" s="6" t="s">
        <v>23</v>
      </c>
      <c r="K6" s="43"/>
    </row>
    <row r="7" spans="1:12" s="3" customFormat="1" ht="17.100000000000001" customHeight="1" x14ac:dyDescent="0.2">
      <c r="A7" s="4">
        <v>1</v>
      </c>
      <c r="B7" s="5" t="s">
        <v>38</v>
      </c>
      <c r="C7" s="4"/>
      <c r="D7" s="33"/>
      <c r="E7" s="33"/>
      <c r="F7" s="32">
        <v>11600</v>
      </c>
      <c r="G7" s="32">
        <v>11300</v>
      </c>
      <c r="H7" s="33"/>
      <c r="I7" s="33"/>
      <c r="J7" s="33"/>
      <c r="K7" s="4" t="s">
        <v>96</v>
      </c>
      <c r="L7" s="2"/>
    </row>
    <row r="8" spans="1:12" ht="17.100000000000001" customHeight="1" x14ac:dyDescent="0.2">
      <c r="A8" s="11">
        <v>2</v>
      </c>
      <c r="B8" s="12" t="s">
        <v>3</v>
      </c>
      <c r="C8" s="11" t="s">
        <v>4</v>
      </c>
      <c r="D8" s="34">
        <v>10250</v>
      </c>
      <c r="E8" s="34">
        <v>10200</v>
      </c>
      <c r="F8" s="34"/>
      <c r="G8" s="34"/>
      <c r="H8" s="34">
        <v>10200</v>
      </c>
      <c r="I8" s="34"/>
      <c r="J8" s="34">
        <v>8500</v>
      </c>
      <c r="K8" s="11" t="s">
        <v>77</v>
      </c>
    </row>
    <row r="9" spans="1:12" s="10" customFormat="1" ht="17.100000000000001" customHeight="1" x14ac:dyDescent="0.2">
      <c r="A9" s="20"/>
      <c r="B9" s="20"/>
      <c r="C9" s="21" t="s">
        <v>40</v>
      </c>
      <c r="D9" s="35">
        <f>SUM(D7:D8)/COUNTA(D7:D8)</f>
        <v>10250</v>
      </c>
      <c r="E9" s="35">
        <f>SUM(E7:E8)/COUNTA(E7:E8)</f>
        <v>10200</v>
      </c>
      <c r="F9" s="35">
        <f>SUM(F7:F8)/COUNTA(F7:F8)</f>
        <v>11600</v>
      </c>
      <c r="G9" s="35">
        <f>SUM(G7:G8)/COUNTA(G7:G8)</f>
        <v>11300</v>
      </c>
      <c r="H9" s="35">
        <f>SUM(H7:H8)/COUNTA(H7:H8)</f>
        <v>10200</v>
      </c>
      <c r="I9" s="35"/>
      <c r="J9" s="35">
        <f>SUM(J7:J8)/COUNTA(J7:J8)</f>
        <v>8500</v>
      </c>
      <c r="K9" s="21"/>
    </row>
    <row r="10" spans="1:12" s="10" customFormat="1" ht="17.100000000000001" customHeight="1" x14ac:dyDescent="0.2">
      <c r="A10" s="20"/>
      <c r="B10" s="20"/>
      <c r="C10" s="21"/>
      <c r="D10" s="35"/>
      <c r="E10" s="35"/>
      <c r="F10" s="35"/>
      <c r="G10" s="35"/>
      <c r="H10" s="35"/>
      <c r="I10" s="35"/>
      <c r="J10" s="35"/>
      <c r="K10" s="21"/>
    </row>
    <row r="11" spans="1:12" ht="17.100000000000001" customHeight="1" x14ac:dyDescent="0.2">
      <c r="A11" s="11">
        <v>1</v>
      </c>
      <c r="B11" s="17" t="s">
        <v>5</v>
      </c>
      <c r="C11" s="11" t="s">
        <v>6</v>
      </c>
      <c r="D11" s="34">
        <v>13950</v>
      </c>
      <c r="E11" s="34">
        <v>13900</v>
      </c>
      <c r="F11" s="34"/>
      <c r="G11" s="34"/>
      <c r="H11" s="34">
        <v>13900</v>
      </c>
      <c r="I11" s="34"/>
      <c r="J11" s="34">
        <v>9500</v>
      </c>
      <c r="K11" s="11" t="s">
        <v>77</v>
      </c>
    </row>
    <row r="12" spans="1:12" ht="17.100000000000001" customHeight="1" x14ac:dyDescent="0.2">
      <c r="A12" s="11">
        <f>+A11+1</f>
        <v>2</v>
      </c>
      <c r="B12" s="17" t="s">
        <v>41</v>
      </c>
      <c r="C12" s="11" t="s">
        <v>8</v>
      </c>
      <c r="D12" s="34">
        <v>15950</v>
      </c>
      <c r="E12" s="34">
        <v>15900</v>
      </c>
      <c r="F12" s="34"/>
      <c r="G12" s="34">
        <v>19000</v>
      </c>
      <c r="H12" s="34">
        <v>20000</v>
      </c>
      <c r="I12" s="34"/>
      <c r="J12" s="34">
        <v>13000</v>
      </c>
      <c r="K12" s="11" t="s">
        <v>78</v>
      </c>
    </row>
    <row r="13" spans="1:12" ht="17.100000000000001" customHeight="1" x14ac:dyDescent="0.2">
      <c r="A13" s="11">
        <f t="shared" ref="A13:A24" si="0">+A12+1</f>
        <v>3</v>
      </c>
      <c r="B13" s="17" t="s">
        <v>42</v>
      </c>
      <c r="C13" s="11" t="s">
        <v>9</v>
      </c>
      <c r="D13" s="34"/>
      <c r="E13" s="34"/>
      <c r="F13" s="34"/>
      <c r="G13" s="34">
        <v>18000</v>
      </c>
      <c r="H13" s="34">
        <v>19000</v>
      </c>
      <c r="I13" s="34"/>
      <c r="J13" s="34"/>
      <c r="K13" s="11" t="s">
        <v>78</v>
      </c>
    </row>
    <row r="14" spans="1:12" ht="17.100000000000001" customHeight="1" x14ac:dyDescent="0.2">
      <c r="A14" s="11">
        <f t="shared" si="0"/>
        <v>4</v>
      </c>
      <c r="B14" s="17" t="s">
        <v>43</v>
      </c>
      <c r="C14" s="11" t="s">
        <v>10</v>
      </c>
      <c r="D14" s="34"/>
      <c r="E14" s="34"/>
      <c r="F14" s="34"/>
      <c r="G14" s="34">
        <v>17000</v>
      </c>
      <c r="H14" s="34">
        <v>18000</v>
      </c>
      <c r="I14" s="34"/>
      <c r="J14" s="34"/>
      <c r="K14" s="11" t="s">
        <v>78</v>
      </c>
    </row>
    <row r="15" spans="1:12" ht="17.100000000000001" customHeight="1" x14ac:dyDescent="0.2">
      <c r="A15" s="11">
        <f t="shared" si="0"/>
        <v>5</v>
      </c>
      <c r="B15" s="17" t="s">
        <v>44</v>
      </c>
      <c r="C15" s="11" t="s">
        <v>11</v>
      </c>
      <c r="D15" s="34">
        <v>15500</v>
      </c>
      <c r="E15" s="34">
        <v>15450</v>
      </c>
      <c r="F15" s="34"/>
      <c r="G15" s="34"/>
      <c r="H15" s="34"/>
      <c r="I15" s="34"/>
      <c r="J15" s="34"/>
      <c r="K15" s="11" t="s">
        <v>77</v>
      </c>
    </row>
    <row r="16" spans="1:12" ht="17.100000000000001" customHeight="1" x14ac:dyDescent="0.2">
      <c r="A16" s="11">
        <f t="shared" si="0"/>
        <v>6</v>
      </c>
      <c r="B16" s="17">
        <v>39457</v>
      </c>
      <c r="C16" s="11"/>
      <c r="D16" s="34"/>
      <c r="E16" s="34"/>
      <c r="F16" s="34"/>
      <c r="G16" s="34"/>
      <c r="H16" s="34">
        <v>17000</v>
      </c>
      <c r="I16" s="34"/>
      <c r="J16" s="34"/>
      <c r="K16" s="11"/>
    </row>
    <row r="17" spans="1:11" ht="17.100000000000001" customHeight="1" x14ac:dyDescent="0.2">
      <c r="A17" s="11">
        <f t="shared" si="0"/>
        <v>7</v>
      </c>
      <c r="B17" s="17">
        <v>39670</v>
      </c>
      <c r="C17" s="11" t="s">
        <v>16</v>
      </c>
      <c r="D17" s="34"/>
      <c r="E17" s="34"/>
      <c r="F17" s="34">
        <v>17000</v>
      </c>
      <c r="G17" s="34">
        <v>16500</v>
      </c>
      <c r="H17" s="34"/>
      <c r="I17" s="34"/>
      <c r="J17" s="34"/>
      <c r="K17" s="11" t="s">
        <v>79</v>
      </c>
    </row>
    <row r="18" spans="1:11" ht="17.100000000000001" customHeight="1" x14ac:dyDescent="0.2">
      <c r="A18" s="11">
        <f t="shared" si="0"/>
        <v>8</v>
      </c>
      <c r="B18" s="17" t="s">
        <v>12</v>
      </c>
      <c r="C18" s="11" t="s">
        <v>19</v>
      </c>
      <c r="D18" s="34">
        <v>15200</v>
      </c>
      <c r="E18" s="34">
        <v>15150</v>
      </c>
      <c r="F18" s="34">
        <v>16500</v>
      </c>
      <c r="G18" s="34">
        <v>16000</v>
      </c>
      <c r="H18" s="34">
        <v>16500</v>
      </c>
      <c r="I18" s="34"/>
      <c r="J18" s="34"/>
      <c r="K18" s="11" t="s">
        <v>81</v>
      </c>
    </row>
    <row r="19" spans="1:11" ht="17.100000000000001" customHeight="1" x14ac:dyDescent="0.2">
      <c r="A19" s="11">
        <f t="shared" si="0"/>
        <v>9</v>
      </c>
      <c r="B19" s="17" t="s">
        <v>13</v>
      </c>
      <c r="C19" s="11" t="s">
        <v>20</v>
      </c>
      <c r="D19" s="34">
        <v>14500</v>
      </c>
      <c r="E19" s="34">
        <v>14450</v>
      </c>
      <c r="F19" s="34">
        <v>16000</v>
      </c>
      <c r="G19" s="34">
        <v>15500</v>
      </c>
      <c r="H19" s="34">
        <v>16000</v>
      </c>
      <c r="I19" s="34"/>
      <c r="J19" s="34">
        <v>12000</v>
      </c>
      <c r="K19" s="11" t="s">
        <v>82</v>
      </c>
    </row>
    <row r="20" spans="1:11" ht="17.100000000000001" customHeight="1" x14ac:dyDescent="0.2">
      <c r="A20" s="11">
        <f t="shared" si="0"/>
        <v>10</v>
      </c>
      <c r="B20" s="17" t="s">
        <v>14</v>
      </c>
      <c r="C20" s="11" t="s">
        <v>29</v>
      </c>
      <c r="D20" s="34">
        <v>14000</v>
      </c>
      <c r="E20" s="34">
        <v>13950</v>
      </c>
      <c r="F20" s="34">
        <v>15500</v>
      </c>
      <c r="G20" s="34">
        <v>15000</v>
      </c>
      <c r="H20" s="34">
        <v>15500</v>
      </c>
      <c r="I20" s="34">
        <v>11550</v>
      </c>
      <c r="J20" s="34">
        <v>11500</v>
      </c>
      <c r="K20" s="11" t="s">
        <v>79</v>
      </c>
    </row>
    <row r="21" spans="1:11" ht="17.100000000000001" customHeight="1" x14ac:dyDescent="0.2">
      <c r="A21" s="11">
        <f t="shared" si="0"/>
        <v>11</v>
      </c>
      <c r="B21" s="17">
        <v>39671</v>
      </c>
      <c r="C21" s="11" t="s">
        <v>58</v>
      </c>
      <c r="D21" s="34">
        <v>13000</v>
      </c>
      <c r="E21" s="34">
        <v>12950</v>
      </c>
      <c r="F21" s="34">
        <v>14500</v>
      </c>
      <c r="G21" s="34">
        <v>14000</v>
      </c>
      <c r="H21" s="34">
        <v>14500</v>
      </c>
      <c r="I21" s="34">
        <v>10550</v>
      </c>
      <c r="J21" s="34">
        <v>10500</v>
      </c>
      <c r="K21" s="11" t="s">
        <v>83</v>
      </c>
    </row>
    <row r="22" spans="1:11" ht="17.100000000000001" customHeight="1" x14ac:dyDescent="0.2">
      <c r="A22" s="11">
        <f t="shared" si="0"/>
        <v>12</v>
      </c>
      <c r="B22" s="17" t="s">
        <v>15</v>
      </c>
      <c r="C22" s="11" t="s">
        <v>31</v>
      </c>
      <c r="D22" s="34"/>
      <c r="E22" s="34"/>
      <c r="F22" s="34">
        <v>13500</v>
      </c>
      <c r="G22" s="34">
        <v>13000</v>
      </c>
      <c r="H22" s="34">
        <v>13500</v>
      </c>
      <c r="I22" s="34">
        <v>9050</v>
      </c>
      <c r="J22" s="34">
        <v>9000</v>
      </c>
      <c r="K22" s="11" t="s">
        <v>79</v>
      </c>
    </row>
    <row r="23" spans="1:11" ht="17.100000000000001" customHeight="1" x14ac:dyDescent="0.2">
      <c r="A23" s="11">
        <f t="shared" si="0"/>
        <v>13</v>
      </c>
      <c r="B23" s="17">
        <v>39459</v>
      </c>
      <c r="C23" s="11" t="s">
        <v>59</v>
      </c>
      <c r="D23" s="34">
        <v>12000</v>
      </c>
      <c r="E23" s="34">
        <v>11950</v>
      </c>
      <c r="F23" s="34">
        <v>12500</v>
      </c>
      <c r="G23" s="34">
        <v>12000</v>
      </c>
      <c r="H23" s="34">
        <v>13000</v>
      </c>
      <c r="I23" s="34">
        <v>8550</v>
      </c>
      <c r="J23" s="34">
        <v>8500</v>
      </c>
      <c r="K23" s="11" t="s">
        <v>84</v>
      </c>
    </row>
    <row r="24" spans="1:11" ht="17.100000000000001" customHeight="1" x14ac:dyDescent="0.2">
      <c r="A24" s="11">
        <f t="shared" si="0"/>
        <v>14</v>
      </c>
      <c r="B24" s="17">
        <v>39733</v>
      </c>
      <c r="C24" s="11" t="s">
        <v>32</v>
      </c>
      <c r="D24" s="34"/>
      <c r="E24" s="34"/>
      <c r="F24" s="34">
        <v>11500</v>
      </c>
      <c r="G24" s="34">
        <v>11000</v>
      </c>
      <c r="H24" s="34">
        <v>12000</v>
      </c>
      <c r="I24" s="34"/>
      <c r="J24" s="34"/>
      <c r="K24" s="11" t="s">
        <v>85</v>
      </c>
    </row>
    <row r="25" spans="1:11" ht="17.100000000000001" customHeight="1" x14ac:dyDescent="0.2">
      <c r="A25" s="11">
        <f>+A24+1</f>
        <v>15</v>
      </c>
      <c r="B25" s="17" t="s">
        <v>80</v>
      </c>
      <c r="C25" s="11" t="s">
        <v>33</v>
      </c>
      <c r="D25" s="34">
        <v>11000</v>
      </c>
      <c r="E25" s="34">
        <v>10950</v>
      </c>
      <c r="F25" s="34"/>
      <c r="G25" s="34"/>
      <c r="H25" s="34"/>
      <c r="I25" s="34"/>
      <c r="J25" s="34"/>
      <c r="K25" s="11" t="s">
        <v>86</v>
      </c>
    </row>
    <row r="26" spans="1:11" s="10" customFormat="1" ht="17.100000000000001" customHeight="1" x14ac:dyDescent="0.2">
      <c r="A26" s="20"/>
      <c r="B26" s="20"/>
      <c r="C26" s="21" t="s">
        <v>45</v>
      </c>
      <c r="D26" s="35">
        <f>SUM(D11:D25)/COUNTA(D11:D25)</f>
        <v>13900</v>
      </c>
      <c r="E26" s="35">
        <f t="shared" ref="E26:J26" si="1">SUM(E11:E25)/COUNTA(E11:E25)</f>
        <v>13850</v>
      </c>
      <c r="F26" s="35">
        <f t="shared" si="1"/>
        <v>14625</v>
      </c>
      <c r="G26" s="35">
        <f t="shared" si="1"/>
        <v>15181.818181818182</v>
      </c>
      <c r="H26" s="35">
        <f t="shared" si="1"/>
        <v>15741.666666666666</v>
      </c>
      <c r="I26" s="35">
        <f t="shared" si="1"/>
        <v>9925</v>
      </c>
      <c r="J26" s="35">
        <f t="shared" si="1"/>
        <v>10571.428571428571</v>
      </c>
      <c r="K26" s="21"/>
    </row>
    <row r="27" spans="1:11" ht="17.100000000000001" customHeight="1" x14ac:dyDescent="0.2">
      <c r="A27" s="11"/>
      <c r="B27" s="12"/>
      <c r="C27" s="11"/>
      <c r="D27" s="34"/>
      <c r="E27" s="34"/>
      <c r="F27" s="34"/>
      <c r="G27" s="34"/>
      <c r="H27" s="34"/>
      <c r="I27" s="34"/>
      <c r="J27" s="34"/>
      <c r="K27" s="11"/>
    </row>
    <row r="28" spans="1:11" ht="17.100000000000001" customHeight="1" x14ac:dyDescent="0.2">
      <c r="A28" s="11">
        <v>1</v>
      </c>
      <c r="B28" s="12">
        <v>39854</v>
      </c>
      <c r="C28" s="11" t="s">
        <v>57</v>
      </c>
      <c r="D28" s="34">
        <v>10500</v>
      </c>
      <c r="E28" s="34">
        <v>10450</v>
      </c>
      <c r="F28" s="34"/>
      <c r="G28" s="34"/>
      <c r="H28" s="34"/>
      <c r="I28" s="34"/>
      <c r="J28" s="34"/>
      <c r="K28" s="11" t="s">
        <v>87</v>
      </c>
    </row>
    <row r="29" spans="1:11" ht="17.100000000000001" customHeight="1" x14ac:dyDescent="0.2">
      <c r="A29" s="11">
        <f>+A28+1</f>
        <v>2</v>
      </c>
      <c r="B29" s="12">
        <v>39864</v>
      </c>
      <c r="C29" s="11" t="s">
        <v>47</v>
      </c>
      <c r="D29" s="34"/>
      <c r="E29" s="34"/>
      <c r="F29" s="34"/>
      <c r="G29" s="34"/>
      <c r="H29" s="34">
        <v>11500</v>
      </c>
      <c r="I29" s="34"/>
      <c r="J29" s="34"/>
      <c r="K29" s="11" t="s">
        <v>88</v>
      </c>
    </row>
    <row r="30" spans="1:11" ht="17.100000000000001" customHeight="1" x14ac:dyDescent="0.2">
      <c r="A30" s="24">
        <f t="shared" ref="A30:A42" si="2">+A29+1</f>
        <v>3</v>
      </c>
      <c r="B30" s="25">
        <v>39877</v>
      </c>
      <c r="C30" s="24" t="s">
        <v>48</v>
      </c>
      <c r="D30" s="36"/>
      <c r="E30" s="36"/>
      <c r="F30" s="36"/>
      <c r="G30" s="36"/>
      <c r="H30" s="36">
        <v>11000</v>
      </c>
      <c r="I30" s="36"/>
      <c r="J30" s="36"/>
      <c r="K30" s="24" t="s">
        <v>82</v>
      </c>
    </row>
    <row r="31" spans="1:11" ht="17.100000000000001" customHeight="1" x14ac:dyDescent="0.2">
      <c r="A31" s="26">
        <f t="shared" si="2"/>
        <v>4</v>
      </c>
      <c r="B31" s="27">
        <v>39891</v>
      </c>
      <c r="C31" s="26" t="s">
        <v>49</v>
      </c>
      <c r="D31" s="37">
        <v>10000</v>
      </c>
      <c r="E31" s="37">
        <v>9950</v>
      </c>
      <c r="F31" s="37"/>
      <c r="G31" s="37"/>
      <c r="H31" s="37"/>
      <c r="I31" s="37"/>
      <c r="J31" s="37"/>
      <c r="K31" s="26" t="s">
        <v>89</v>
      </c>
    </row>
    <row r="32" spans="1:11" ht="17.100000000000001" customHeight="1" x14ac:dyDescent="0.2">
      <c r="A32" s="11">
        <f t="shared" si="2"/>
        <v>5</v>
      </c>
      <c r="B32" s="12">
        <v>39905</v>
      </c>
      <c r="C32" s="11" t="s">
        <v>50</v>
      </c>
      <c r="D32" s="34"/>
      <c r="E32" s="34"/>
      <c r="F32" s="34">
        <v>12000</v>
      </c>
      <c r="G32" s="34">
        <v>11500</v>
      </c>
      <c r="H32" s="34"/>
      <c r="I32" s="34"/>
      <c r="J32" s="34"/>
      <c r="K32" s="11" t="s">
        <v>90</v>
      </c>
    </row>
    <row r="33" spans="1:11" ht="17.100000000000001" customHeight="1" x14ac:dyDescent="0.2">
      <c r="A33" s="11">
        <f t="shared" si="2"/>
        <v>6</v>
      </c>
      <c r="B33" s="12">
        <v>39914</v>
      </c>
      <c r="C33" s="11" t="s">
        <v>51</v>
      </c>
      <c r="D33" s="34"/>
      <c r="E33" s="34"/>
      <c r="F33" s="34">
        <v>12500</v>
      </c>
      <c r="G33" s="34">
        <v>12000</v>
      </c>
      <c r="H33" s="34">
        <v>11500</v>
      </c>
      <c r="I33" s="34"/>
      <c r="J33" s="34"/>
      <c r="K33" s="11" t="s">
        <v>86</v>
      </c>
    </row>
    <row r="34" spans="1:11" s="15" customFormat="1" ht="17.100000000000001" customHeight="1" x14ac:dyDescent="0.2">
      <c r="A34" s="11">
        <f t="shared" si="2"/>
        <v>7</v>
      </c>
      <c r="B34" s="13">
        <v>39941</v>
      </c>
      <c r="C34" s="14" t="s">
        <v>52</v>
      </c>
      <c r="D34" s="38">
        <v>10500</v>
      </c>
      <c r="E34" s="38">
        <v>10450</v>
      </c>
      <c r="F34" s="38">
        <v>13000</v>
      </c>
      <c r="G34" s="38">
        <v>12500</v>
      </c>
      <c r="H34" s="38">
        <v>12000</v>
      </c>
      <c r="I34" s="38">
        <v>9100</v>
      </c>
      <c r="J34" s="38">
        <v>9000</v>
      </c>
      <c r="K34" s="14" t="s">
        <v>99</v>
      </c>
    </row>
    <row r="35" spans="1:11" s="15" customFormat="1" ht="17.100000000000001" customHeight="1" x14ac:dyDescent="0.2">
      <c r="A35" s="11">
        <f t="shared" si="2"/>
        <v>8</v>
      </c>
      <c r="B35" s="13">
        <v>39974</v>
      </c>
      <c r="C35" s="14" t="s">
        <v>53</v>
      </c>
      <c r="D35" s="38">
        <v>11500</v>
      </c>
      <c r="E35" s="38">
        <v>11450</v>
      </c>
      <c r="F35" s="38">
        <v>14000</v>
      </c>
      <c r="G35" s="38">
        <v>13500</v>
      </c>
      <c r="H35" s="38">
        <v>13000</v>
      </c>
      <c r="I35" s="38">
        <v>10100</v>
      </c>
      <c r="J35" s="38">
        <v>10000</v>
      </c>
      <c r="K35" s="14" t="s">
        <v>91</v>
      </c>
    </row>
    <row r="36" spans="1:11" s="15" customFormat="1" ht="17.100000000000001" customHeight="1" x14ac:dyDescent="0.2">
      <c r="A36" s="11">
        <f t="shared" si="2"/>
        <v>9</v>
      </c>
      <c r="B36" s="13">
        <v>39995</v>
      </c>
      <c r="C36" s="14" t="s">
        <v>54</v>
      </c>
      <c r="D36" s="38">
        <v>12100</v>
      </c>
      <c r="E36" s="38">
        <v>12050</v>
      </c>
      <c r="F36" s="38">
        <v>14700</v>
      </c>
      <c r="G36" s="38">
        <v>14200</v>
      </c>
      <c r="H36" s="38">
        <v>13650</v>
      </c>
      <c r="I36" s="38">
        <v>10600</v>
      </c>
      <c r="J36" s="38">
        <v>10500</v>
      </c>
      <c r="K36" s="14" t="s">
        <v>79</v>
      </c>
    </row>
    <row r="37" spans="1:11" s="15" customFormat="1" ht="17.100000000000001" customHeight="1" x14ac:dyDescent="0.2">
      <c r="A37" s="11">
        <f t="shared" si="2"/>
        <v>10</v>
      </c>
      <c r="B37" s="13">
        <v>40034</v>
      </c>
      <c r="C37" s="14" t="s">
        <v>55</v>
      </c>
      <c r="D37" s="38">
        <v>12100</v>
      </c>
      <c r="E37" s="38">
        <v>12050</v>
      </c>
      <c r="F37" s="38">
        <v>15200</v>
      </c>
      <c r="G37" s="38">
        <v>14700</v>
      </c>
      <c r="H37" s="38">
        <v>13150</v>
      </c>
      <c r="I37" s="38">
        <v>11600</v>
      </c>
      <c r="J37" s="38">
        <v>11500</v>
      </c>
      <c r="K37" s="14" t="s">
        <v>79</v>
      </c>
    </row>
    <row r="38" spans="1:11" s="15" customFormat="1" ht="17.100000000000001" customHeight="1" x14ac:dyDescent="0.2">
      <c r="A38" s="11">
        <f t="shared" si="2"/>
        <v>11</v>
      </c>
      <c r="B38" s="13">
        <v>40055</v>
      </c>
      <c r="C38" s="14" t="s">
        <v>56</v>
      </c>
      <c r="D38" s="38">
        <v>13100</v>
      </c>
      <c r="E38" s="38">
        <v>13050</v>
      </c>
      <c r="F38" s="38">
        <v>16200</v>
      </c>
      <c r="G38" s="38">
        <v>15700</v>
      </c>
      <c r="H38" s="38">
        <v>14000</v>
      </c>
      <c r="I38" s="38">
        <v>11900</v>
      </c>
      <c r="J38" s="38">
        <v>11800</v>
      </c>
      <c r="K38" s="14" t="s">
        <v>79</v>
      </c>
    </row>
    <row r="39" spans="1:11" s="15" customFormat="1" ht="17.100000000000001" customHeight="1" x14ac:dyDescent="0.2">
      <c r="A39" s="11">
        <f t="shared" si="2"/>
        <v>12</v>
      </c>
      <c r="B39" s="13">
        <v>40087</v>
      </c>
      <c r="C39" s="14" t="s">
        <v>34</v>
      </c>
      <c r="D39" s="38">
        <v>12800</v>
      </c>
      <c r="E39" s="38">
        <v>12750</v>
      </c>
      <c r="F39" s="38">
        <v>15700</v>
      </c>
      <c r="G39" s="38">
        <v>15200</v>
      </c>
      <c r="H39" s="38">
        <v>13500</v>
      </c>
      <c r="I39" s="38">
        <v>11900</v>
      </c>
      <c r="J39" s="38">
        <v>11800</v>
      </c>
      <c r="K39" s="14" t="s">
        <v>79</v>
      </c>
    </row>
    <row r="40" spans="1:11" ht="17.100000000000001" customHeight="1" x14ac:dyDescent="0.2">
      <c r="A40" s="11">
        <f t="shared" si="2"/>
        <v>13</v>
      </c>
      <c r="B40" s="13">
        <v>40110</v>
      </c>
      <c r="C40" s="14" t="s">
        <v>35</v>
      </c>
      <c r="D40" s="38">
        <v>13300</v>
      </c>
      <c r="E40" s="38">
        <v>13250</v>
      </c>
      <c r="F40" s="38">
        <v>16000</v>
      </c>
      <c r="G40" s="38">
        <v>15500</v>
      </c>
      <c r="H40" s="38">
        <v>14200</v>
      </c>
      <c r="I40" s="38">
        <v>12200</v>
      </c>
      <c r="J40" s="38">
        <v>12100</v>
      </c>
      <c r="K40" s="14" t="s">
        <v>79</v>
      </c>
    </row>
    <row r="41" spans="1:11" ht="17.100000000000001" customHeight="1" x14ac:dyDescent="0.2">
      <c r="A41" s="11">
        <f t="shared" si="2"/>
        <v>14</v>
      </c>
      <c r="B41" s="13">
        <v>40137</v>
      </c>
      <c r="C41" s="14" t="s">
        <v>36</v>
      </c>
      <c r="D41" s="38">
        <v>14300</v>
      </c>
      <c r="E41" s="38">
        <v>14250</v>
      </c>
      <c r="F41" s="38">
        <v>16800</v>
      </c>
      <c r="G41" s="38">
        <v>16300</v>
      </c>
      <c r="H41" s="38">
        <v>15200</v>
      </c>
      <c r="I41" s="38">
        <v>12800</v>
      </c>
      <c r="J41" s="38">
        <v>12600</v>
      </c>
      <c r="K41" s="14" t="s">
        <v>79</v>
      </c>
    </row>
    <row r="42" spans="1:11" ht="17.100000000000001" customHeight="1" x14ac:dyDescent="0.2">
      <c r="A42" s="11">
        <f t="shared" si="2"/>
        <v>15</v>
      </c>
      <c r="B42" s="13">
        <v>40162</v>
      </c>
      <c r="C42" s="14" t="s">
        <v>37</v>
      </c>
      <c r="D42" s="38">
        <v>14600</v>
      </c>
      <c r="E42" s="38">
        <v>14550</v>
      </c>
      <c r="F42" s="38">
        <v>16450</v>
      </c>
      <c r="G42" s="38">
        <v>15950</v>
      </c>
      <c r="H42" s="38">
        <v>15200</v>
      </c>
      <c r="I42" s="38">
        <v>12800</v>
      </c>
      <c r="J42" s="38">
        <v>12600</v>
      </c>
      <c r="K42" s="14" t="s">
        <v>90</v>
      </c>
    </row>
    <row r="43" spans="1:11" s="10" customFormat="1" ht="17.100000000000001" customHeight="1" x14ac:dyDescent="0.2">
      <c r="A43" s="20"/>
      <c r="B43" s="20"/>
      <c r="C43" s="21" t="s">
        <v>39</v>
      </c>
      <c r="D43" s="35">
        <f t="shared" ref="D43:J43" si="3">SUM(D28:D42)/COUNTA(D28:D42)</f>
        <v>12254.545454545454</v>
      </c>
      <c r="E43" s="35">
        <f t="shared" si="3"/>
        <v>12204.545454545454</v>
      </c>
      <c r="F43" s="35">
        <f t="shared" si="3"/>
        <v>14777.272727272728</v>
      </c>
      <c r="G43" s="35">
        <f t="shared" si="3"/>
        <v>14277.272727272728</v>
      </c>
      <c r="H43" s="35">
        <f t="shared" si="3"/>
        <v>13158.333333333334</v>
      </c>
      <c r="I43" s="35">
        <f t="shared" si="3"/>
        <v>11444.444444444445</v>
      </c>
      <c r="J43" s="35">
        <f t="shared" si="3"/>
        <v>11322.222222222223</v>
      </c>
      <c r="K43" s="21"/>
    </row>
    <row r="44" spans="1:11" ht="17.100000000000001" customHeight="1" x14ac:dyDescent="0.2">
      <c r="A44" s="19"/>
      <c r="B44" s="19"/>
      <c r="C44" s="19"/>
      <c r="D44" s="38"/>
      <c r="E44" s="38"/>
      <c r="F44" s="38"/>
      <c r="G44" s="38"/>
      <c r="H44" s="38"/>
      <c r="I44" s="38"/>
      <c r="J44" s="38"/>
      <c r="K44" s="11"/>
    </row>
    <row r="45" spans="1:11" ht="17.100000000000001" customHeight="1" x14ac:dyDescent="0.2">
      <c r="A45" s="11">
        <v>1</v>
      </c>
      <c r="B45" s="17" t="s">
        <v>62</v>
      </c>
      <c r="C45" s="14" t="s">
        <v>60</v>
      </c>
      <c r="D45" s="34"/>
      <c r="E45" s="34"/>
      <c r="F45" s="34"/>
      <c r="G45" s="34"/>
      <c r="H45" s="34"/>
      <c r="I45" s="34">
        <v>13200</v>
      </c>
      <c r="J45" s="34">
        <v>13000</v>
      </c>
      <c r="K45" s="14" t="s">
        <v>61</v>
      </c>
    </row>
    <row r="46" spans="1:11" ht="17.100000000000001" customHeight="1" x14ac:dyDescent="0.2">
      <c r="A46" s="11">
        <f t="shared" ref="A46:A51" si="4">+A45+1</f>
        <v>2</v>
      </c>
      <c r="B46" s="17" t="s">
        <v>65</v>
      </c>
      <c r="C46" s="14" t="s">
        <v>63</v>
      </c>
      <c r="D46" s="34">
        <v>14900</v>
      </c>
      <c r="E46" s="34">
        <v>14850</v>
      </c>
      <c r="F46" s="34">
        <v>16900</v>
      </c>
      <c r="G46" s="34">
        <v>16400</v>
      </c>
      <c r="H46" s="34">
        <v>15500</v>
      </c>
      <c r="I46" s="34">
        <v>13600</v>
      </c>
      <c r="J46" s="34">
        <v>13300</v>
      </c>
      <c r="K46" s="14" t="s">
        <v>64</v>
      </c>
    </row>
    <row r="47" spans="1:11" ht="17.100000000000001" customHeight="1" x14ac:dyDescent="0.2">
      <c r="A47" s="11">
        <f t="shared" si="4"/>
        <v>3</v>
      </c>
      <c r="B47" s="17" t="s">
        <v>66</v>
      </c>
      <c r="C47" s="14" t="s">
        <v>69</v>
      </c>
      <c r="D47" s="34"/>
      <c r="E47" s="34"/>
      <c r="F47" s="34">
        <v>17490</v>
      </c>
      <c r="G47" s="34">
        <v>16990</v>
      </c>
      <c r="H47" s="34"/>
      <c r="I47" s="34"/>
      <c r="J47" s="34"/>
      <c r="K47" s="14" t="s">
        <v>68</v>
      </c>
    </row>
    <row r="48" spans="1:11" ht="17.100000000000001" customHeight="1" x14ac:dyDescent="0.2">
      <c r="A48" s="11">
        <f t="shared" si="4"/>
        <v>4</v>
      </c>
      <c r="B48" s="17">
        <v>40240</v>
      </c>
      <c r="C48" s="14" t="s">
        <v>71</v>
      </c>
      <c r="D48" s="34">
        <v>14600</v>
      </c>
      <c r="E48" s="34">
        <v>14550</v>
      </c>
      <c r="F48" s="34"/>
      <c r="G48" s="34"/>
      <c r="H48" s="34">
        <v>15000</v>
      </c>
      <c r="I48" s="34">
        <v>13300</v>
      </c>
      <c r="J48" s="34">
        <v>13000</v>
      </c>
      <c r="K48" s="14" t="s">
        <v>70</v>
      </c>
    </row>
    <row r="49" spans="1:11" ht="17.100000000000001" customHeight="1" x14ac:dyDescent="0.2">
      <c r="A49" s="11">
        <f t="shared" si="4"/>
        <v>5</v>
      </c>
      <c r="B49" s="17" t="s">
        <v>67</v>
      </c>
      <c r="C49" s="14" t="s">
        <v>73</v>
      </c>
      <c r="D49" s="34"/>
      <c r="E49" s="34"/>
      <c r="F49" s="34">
        <v>16990</v>
      </c>
      <c r="G49" s="34">
        <v>16490</v>
      </c>
      <c r="H49" s="34"/>
      <c r="I49" s="34"/>
      <c r="J49" s="34"/>
      <c r="K49" s="14" t="s">
        <v>72</v>
      </c>
    </row>
    <row r="50" spans="1:11" ht="17.100000000000001" customHeight="1" x14ac:dyDescent="0.2">
      <c r="A50" s="11">
        <f t="shared" si="4"/>
        <v>6</v>
      </c>
      <c r="B50" s="17">
        <v>40396</v>
      </c>
      <c r="C50" s="14" t="s">
        <v>75</v>
      </c>
      <c r="D50" s="34">
        <v>14400</v>
      </c>
      <c r="E50" s="34">
        <v>14350</v>
      </c>
      <c r="F50" s="34">
        <v>16490</v>
      </c>
      <c r="G50" s="34">
        <v>15990</v>
      </c>
      <c r="H50" s="34">
        <v>14700</v>
      </c>
      <c r="I50" s="34">
        <v>12800</v>
      </c>
      <c r="J50" s="34">
        <v>12500</v>
      </c>
      <c r="K50" s="14" t="s">
        <v>74</v>
      </c>
    </row>
    <row r="51" spans="1:11" s="15" customFormat="1" ht="17.100000000000001" customHeight="1" x14ac:dyDescent="0.2">
      <c r="A51" s="11">
        <f t="shared" si="4"/>
        <v>7</v>
      </c>
      <c r="B51" s="18">
        <v>40429</v>
      </c>
      <c r="C51" s="14" t="s">
        <v>76</v>
      </c>
      <c r="D51" s="38">
        <v>14750</v>
      </c>
      <c r="E51" s="38">
        <v>14700</v>
      </c>
      <c r="F51" s="38">
        <v>16900</v>
      </c>
      <c r="G51" s="38">
        <v>16400</v>
      </c>
      <c r="H51" s="38">
        <v>15100</v>
      </c>
      <c r="I51" s="38">
        <v>12990</v>
      </c>
      <c r="J51" s="38">
        <v>12690</v>
      </c>
      <c r="K51" s="14" t="s">
        <v>70</v>
      </c>
    </row>
    <row r="52" spans="1:11" s="10" customFormat="1" ht="17.100000000000001" customHeight="1" x14ac:dyDescent="0.2">
      <c r="A52" s="20"/>
      <c r="B52" s="20"/>
      <c r="C52" s="21" t="s">
        <v>46</v>
      </c>
      <c r="D52" s="35">
        <f>SUM(D45:D51)/COUNTA(D45:D51)</f>
        <v>14662.5</v>
      </c>
      <c r="E52" s="35">
        <f t="shared" ref="E52:J52" si="5">SUM(E45:E51)/COUNTA(E45:E51)</f>
        <v>14612.5</v>
      </c>
      <c r="F52" s="35">
        <f t="shared" si="5"/>
        <v>16954</v>
      </c>
      <c r="G52" s="35">
        <f t="shared" si="5"/>
        <v>16454</v>
      </c>
      <c r="H52" s="35">
        <f t="shared" si="5"/>
        <v>15075</v>
      </c>
      <c r="I52" s="35">
        <f t="shared" si="5"/>
        <v>13178</v>
      </c>
      <c r="J52" s="35">
        <f t="shared" si="5"/>
        <v>12898</v>
      </c>
      <c r="K52" s="20"/>
    </row>
    <row r="53" spans="1:11" ht="17.100000000000001" customHeight="1" x14ac:dyDescent="0.2">
      <c r="A53" s="19"/>
      <c r="B53" s="19"/>
      <c r="C53" s="19"/>
      <c r="D53" s="38"/>
      <c r="E53" s="38"/>
      <c r="F53" s="38"/>
      <c r="G53" s="38"/>
      <c r="H53" s="38"/>
      <c r="I53" s="38"/>
      <c r="J53" s="38"/>
      <c r="K53" s="11"/>
    </row>
    <row r="54" spans="1:11" ht="17.100000000000001" customHeight="1" x14ac:dyDescent="0.2">
      <c r="A54" s="11">
        <v>1</v>
      </c>
      <c r="B54" s="17" t="s">
        <v>93</v>
      </c>
      <c r="C54" s="14" t="s">
        <v>94</v>
      </c>
      <c r="D54" s="34">
        <v>18300</v>
      </c>
      <c r="E54" s="34">
        <v>18250</v>
      </c>
      <c r="F54" s="34">
        <v>19800</v>
      </c>
      <c r="G54" s="34">
        <v>19300</v>
      </c>
      <c r="H54" s="34">
        <v>18200</v>
      </c>
      <c r="I54" s="34">
        <v>15100</v>
      </c>
      <c r="J54" s="34">
        <v>14800</v>
      </c>
      <c r="K54" s="14" t="s">
        <v>78</v>
      </c>
    </row>
    <row r="55" spans="1:11" ht="17.100000000000001" customHeight="1" x14ac:dyDescent="0.2">
      <c r="A55" s="29">
        <v>2</v>
      </c>
      <c r="B55" s="30" t="s">
        <v>98</v>
      </c>
      <c r="C55" s="14" t="s">
        <v>97</v>
      </c>
      <c r="D55" s="39">
        <v>21100</v>
      </c>
      <c r="E55" s="39">
        <v>21050</v>
      </c>
      <c r="F55" s="39">
        <v>21800</v>
      </c>
      <c r="G55" s="39">
        <v>21300</v>
      </c>
      <c r="H55" s="39">
        <v>20800</v>
      </c>
      <c r="I55" s="39">
        <v>17100</v>
      </c>
      <c r="J55" s="39">
        <v>16800</v>
      </c>
      <c r="K55" s="14" t="s">
        <v>74</v>
      </c>
    </row>
    <row r="56" spans="1:11" ht="17.100000000000001" customHeight="1" x14ac:dyDescent="0.2">
      <c r="A56" s="29">
        <v>3</v>
      </c>
      <c r="B56" s="30" t="s">
        <v>101</v>
      </c>
      <c r="C56" s="14" t="s">
        <v>102</v>
      </c>
      <c r="D56" s="39">
        <v>20800</v>
      </c>
      <c r="E56" s="39">
        <v>20750</v>
      </c>
      <c r="F56" s="39">
        <v>21300</v>
      </c>
      <c r="G56" s="39">
        <v>20800</v>
      </c>
      <c r="H56" s="39">
        <v>20500</v>
      </c>
      <c r="I56" s="39"/>
      <c r="J56" s="39"/>
      <c r="K56" s="14" t="s">
        <v>72</v>
      </c>
    </row>
    <row r="57" spans="1:11" ht="17.100000000000001" customHeight="1" x14ac:dyDescent="0.2">
      <c r="A57" s="29">
        <v>4</v>
      </c>
      <c r="B57" s="30">
        <v>40826</v>
      </c>
      <c r="C57" s="14" t="s">
        <v>103</v>
      </c>
      <c r="D57" s="39">
        <v>20400</v>
      </c>
      <c r="E57" s="39">
        <v>20350</v>
      </c>
      <c r="F57" s="39"/>
      <c r="G57" s="39"/>
      <c r="H57" s="39">
        <v>20200</v>
      </c>
      <c r="I57" s="39"/>
      <c r="J57" s="39"/>
      <c r="K57" s="31" t="s">
        <v>77</v>
      </c>
    </row>
    <row r="58" spans="1:11" ht="17.100000000000001" customHeight="1" x14ac:dyDescent="0.2">
      <c r="A58" s="29"/>
      <c r="B58" s="30"/>
      <c r="C58" s="21" t="s">
        <v>92</v>
      </c>
      <c r="D58" s="35">
        <f>SUM(D54:D57)/COUNTA(D54:D57)</f>
        <v>20150</v>
      </c>
      <c r="E58" s="35">
        <f t="shared" ref="E58:J58" si="6">SUM(E54:E57)/COUNTA(E54:E57)</f>
        <v>20100</v>
      </c>
      <c r="F58" s="35">
        <f t="shared" si="6"/>
        <v>20966.666666666668</v>
      </c>
      <c r="G58" s="35">
        <f t="shared" si="6"/>
        <v>20466.666666666668</v>
      </c>
      <c r="H58" s="35">
        <f t="shared" si="6"/>
        <v>19925</v>
      </c>
      <c r="I58" s="35">
        <f t="shared" si="6"/>
        <v>16100</v>
      </c>
      <c r="J58" s="35">
        <f t="shared" si="6"/>
        <v>15800</v>
      </c>
      <c r="K58" s="31"/>
    </row>
    <row r="59" spans="1:11" ht="17.100000000000001" customHeight="1" x14ac:dyDescent="0.2">
      <c r="A59" s="29"/>
      <c r="B59" s="30"/>
      <c r="C59" s="21"/>
      <c r="D59" s="41"/>
      <c r="E59" s="39"/>
      <c r="F59" s="39"/>
      <c r="G59" s="39"/>
      <c r="H59" s="39"/>
      <c r="I59" s="39"/>
      <c r="J59" s="39"/>
      <c r="K59" s="31"/>
    </row>
    <row r="60" spans="1:11" ht="17.100000000000001" customHeight="1" x14ac:dyDescent="0.2">
      <c r="A60" s="29">
        <v>1</v>
      </c>
      <c r="B60" s="30">
        <v>41093</v>
      </c>
      <c r="C60" s="14" t="s">
        <v>104</v>
      </c>
      <c r="D60" s="39">
        <v>21400</v>
      </c>
      <c r="E60" s="39">
        <v>21350</v>
      </c>
      <c r="F60" s="39">
        <v>23400</v>
      </c>
      <c r="G60" s="39">
        <v>22900</v>
      </c>
      <c r="H60" s="39">
        <v>20800</v>
      </c>
      <c r="I60" s="39">
        <v>19100</v>
      </c>
      <c r="J60" s="39">
        <v>18800</v>
      </c>
      <c r="K60" s="31" t="s">
        <v>105</v>
      </c>
    </row>
    <row r="61" spans="1:11" ht="17.100000000000001" customHeight="1" x14ac:dyDescent="0.2">
      <c r="A61" s="29">
        <v>2</v>
      </c>
      <c r="B61" s="30" t="s">
        <v>106</v>
      </c>
      <c r="C61" s="31" t="s">
        <v>107</v>
      </c>
      <c r="D61" s="39">
        <f>500+D60</f>
        <v>21900</v>
      </c>
      <c r="E61" s="39">
        <f>500+E60</f>
        <v>21850</v>
      </c>
      <c r="F61" s="39">
        <f>900+F60</f>
        <v>24300</v>
      </c>
      <c r="G61" s="39">
        <f>900+G60</f>
        <v>23800</v>
      </c>
      <c r="H61" s="39">
        <f>600+H60</f>
        <v>21400</v>
      </c>
      <c r="I61" s="39">
        <f>400+I60</f>
        <v>19500</v>
      </c>
      <c r="J61" s="39">
        <f>400+J60</f>
        <v>19200</v>
      </c>
      <c r="K61" s="31" t="s">
        <v>61</v>
      </c>
    </row>
    <row r="62" spans="1:11" ht="17.100000000000001" customHeight="1" x14ac:dyDescent="0.2">
      <c r="A62" s="29">
        <v>3</v>
      </c>
      <c r="B62" s="30">
        <v>41157</v>
      </c>
      <c r="C62" s="14" t="s">
        <v>108</v>
      </c>
      <c r="D62" s="39">
        <f>+D61-300</f>
        <v>21600</v>
      </c>
      <c r="E62" s="39">
        <f>+E61-300</f>
        <v>21550</v>
      </c>
      <c r="F62" s="39">
        <f>+F61-500</f>
        <v>23800</v>
      </c>
      <c r="G62" s="39">
        <f>+G61-500</f>
        <v>23300</v>
      </c>
      <c r="H62" s="39"/>
      <c r="I62" s="39"/>
      <c r="J62" s="39"/>
      <c r="K62" s="31" t="s">
        <v>74</v>
      </c>
    </row>
    <row r="63" spans="1:11" ht="17.100000000000001" customHeight="1" x14ac:dyDescent="0.2">
      <c r="A63" s="29">
        <v>4</v>
      </c>
      <c r="B63" s="30" t="s">
        <v>110</v>
      </c>
      <c r="C63" s="14" t="s">
        <v>111</v>
      </c>
      <c r="D63" s="39">
        <f>+D62-400</f>
        <v>21200</v>
      </c>
      <c r="E63" s="39">
        <f>+E62-400</f>
        <v>21150</v>
      </c>
      <c r="F63" s="39">
        <f>+F62-600</f>
        <v>23200</v>
      </c>
      <c r="G63" s="39">
        <f>+G62-600</f>
        <v>22700</v>
      </c>
      <c r="H63" s="39">
        <f>+H61-300</f>
        <v>21100</v>
      </c>
      <c r="I63" s="39">
        <f>+I61-300</f>
        <v>19200</v>
      </c>
      <c r="J63" s="39">
        <f>+J61-300</f>
        <v>18900</v>
      </c>
      <c r="K63" s="31" t="s">
        <v>112</v>
      </c>
    </row>
    <row r="64" spans="1:11" ht="17.100000000000001" customHeight="1" x14ac:dyDescent="0.2">
      <c r="A64" s="29">
        <v>5</v>
      </c>
      <c r="B64" s="30">
        <v>41096</v>
      </c>
      <c r="C64" s="14" t="s">
        <v>113</v>
      </c>
      <c r="D64" s="39">
        <f>+D63-700</f>
        <v>20500</v>
      </c>
      <c r="E64" s="39">
        <f>+E63-700</f>
        <v>20450</v>
      </c>
      <c r="F64" s="39">
        <f>+F63-800</f>
        <v>22400</v>
      </c>
      <c r="G64" s="39">
        <f>+G63-800</f>
        <v>21900</v>
      </c>
      <c r="H64" s="39">
        <f>+H63-700</f>
        <v>20400</v>
      </c>
      <c r="I64" s="39">
        <f>+I63-650</f>
        <v>18550</v>
      </c>
      <c r="J64" s="39">
        <f>+J63-650</f>
        <v>18250</v>
      </c>
      <c r="K64" s="31" t="s">
        <v>114</v>
      </c>
    </row>
    <row r="65" spans="1:11" ht="17.100000000000001" customHeight="1" x14ac:dyDescent="0.2">
      <c r="A65" s="29">
        <v>6</v>
      </c>
      <c r="B65" s="30" t="s">
        <v>115</v>
      </c>
      <c r="C65" s="14" t="s">
        <v>116</v>
      </c>
      <c r="D65" s="39">
        <f>+D64-400</f>
        <v>20100</v>
      </c>
      <c r="E65" s="39">
        <f>+E64-400</f>
        <v>20050</v>
      </c>
      <c r="F65" s="39">
        <f>+F64-700</f>
        <v>21700</v>
      </c>
      <c r="G65" s="39">
        <f>+G64-700</f>
        <v>21200</v>
      </c>
      <c r="H65" s="39">
        <f>+H64-350</f>
        <v>20050</v>
      </c>
      <c r="I65" s="39">
        <f>+I64-300</f>
        <v>18250</v>
      </c>
      <c r="J65" s="39">
        <f>+J64-300</f>
        <v>17950</v>
      </c>
      <c r="K65" s="31" t="s">
        <v>105</v>
      </c>
    </row>
    <row r="66" spans="1:11" ht="17.100000000000001" customHeight="1" x14ac:dyDescent="0.2">
      <c r="A66" s="29">
        <v>7</v>
      </c>
      <c r="B66" s="30">
        <v>40946</v>
      </c>
      <c r="C66" s="14" t="s">
        <v>117</v>
      </c>
      <c r="D66" s="39">
        <f>+D65-200</f>
        <v>19900</v>
      </c>
      <c r="E66" s="39">
        <f>+E65-200</f>
        <v>19850</v>
      </c>
      <c r="F66" s="39">
        <f>+F65-600</f>
        <v>21100</v>
      </c>
      <c r="G66" s="39">
        <f>+G65-600</f>
        <v>20600</v>
      </c>
      <c r="H66" s="39">
        <f>+H65-200</f>
        <v>19850</v>
      </c>
      <c r="I66" s="39">
        <f>+I65-300</f>
        <v>17950</v>
      </c>
      <c r="J66" s="39">
        <f>+J65-300</f>
        <v>17650</v>
      </c>
      <c r="K66" s="31" t="s">
        <v>70</v>
      </c>
    </row>
    <row r="67" spans="1:11" ht="17.100000000000001" customHeight="1" x14ac:dyDescent="0.2">
      <c r="A67" s="29">
        <v>8</v>
      </c>
      <c r="B67" s="30" t="s">
        <v>118</v>
      </c>
      <c r="C67" s="14" t="s">
        <v>119</v>
      </c>
      <c r="D67" s="39">
        <f>+D66+400</f>
        <v>20300</v>
      </c>
      <c r="E67" s="39">
        <f>+E66+400</f>
        <v>20250</v>
      </c>
      <c r="F67" s="39">
        <f>+F66+400</f>
        <v>21500</v>
      </c>
      <c r="G67" s="39">
        <f>+G66+400</f>
        <v>21000</v>
      </c>
      <c r="H67" s="39">
        <f>+H66+300</f>
        <v>20150</v>
      </c>
      <c r="I67" s="39"/>
      <c r="J67" s="39"/>
      <c r="K67" s="31" t="s">
        <v>74</v>
      </c>
    </row>
    <row r="68" spans="1:11" ht="17.100000000000001" customHeight="1" x14ac:dyDescent="0.2">
      <c r="A68" s="29">
        <v>9</v>
      </c>
      <c r="B68" s="30">
        <v>40916</v>
      </c>
      <c r="C68" s="14" t="s">
        <v>120</v>
      </c>
      <c r="D68" s="39">
        <f>+D67+500</f>
        <v>20800</v>
      </c>
      <c r="E68" s="39">
        <f>+E67+500</f>
        <v>20750</v>
      </c>
      <c r="F68" s="39">
        <f>+F67+900</f>
        <v>22400</v>
      </c>
      <c r="G68" s="39">
        <f>+G67+900</f>
        <v>21900</v>
      </c>
      <c r="H68" s="39">
        <f>+H67+500</f>
        <v>20650</v>
      </c>
      <c r="I68" s="42">
        <f>+I66+500</f>
        <v>18450</v>
      </c>
      <c r="J68" s="39">
        <f>+J66+500</f>
        <v>18150</v>
      </c>
      <c r="K68" s="31" t="s">
        <v>114</v>
      </c>
    </row>
    <row r="69" spans="1:11" ht="17.100000000000001" customHeight="1" x14ac:dyDescent="0.2">
      <c r="A69" s="29">
        <v>10</v>
      </c>
      <c r="B69" s="30" t="s">
        <v>123</v>
      </c>
      <c r="C69" s="14" t="s">
        <v>121</v>
      </c>
      <c r="D69" s="39">
        <f>+D68+750</f>
        <v>21550</v>
      </c>
      <c r="E69" s="39">
        <f>+E68+750</f>
        <v>21500</v>
      </c>
      <c r="F69" s="39">
        <f>+F68+1100</f>
        <v>23500</v>
      </c>
      <c r="G69" s="39">
        <f>+G68+1100</f>
        <v>23000</v>
      </c>
      <c r="H69" s="39">
        <f>+H68+800</f>
        <v>21450</v>
      </c>
      <c r="I69" s="39">
        <f>+I68+500</f>
        <v>18950</v>
      </c>
      <c r="J69" s="39">
        <f>+J68+500</f>
        <v>18650</v>
      </c>
      <c r="K69" s="31" t="s">
        <v>122</v>
      </c>
    </row>
    <row r="70" spans="1:11" ht="17.100000000000001" customHeight="1" x14ac:dyDescent="0.2">
      <c r="A70" s="29">
        <v>11</v>
      </c>
      <c r="B70" s="30" t="s">
        <v>125</v>
      </c>
      <c r="C70" s="14" t="s">
        <v>124</v>
      </c>
      <c r="D70" s="39">
        <f>D69+300</f>
        <v>21850</v>
      </c>
      <c r="E70" s="39">
        <f>E69+300</f>
        <v>21800</v>
      </c>
      <c r="F70" s="39">
        <f>F69+650</f>
        <v>24150</v>
      </c>
      <c r="G70" s="39">
        <f>G69+650</f>
        <v>23650</v>
      </c>
      <c r="H70" s="39">
        <f>H69+450</f>
        <v>21900</v>
      </c>
      <c r="I70" s="39"/>
      <c r="J70" s="39"/>
      <c r="K70" s="31" t="s">
        <v>126</v>
      </c>
    </row>
    <row r="71" spans="1:11" ht="17.100000000000001" customHeight="1" x14ac:dyDescent="0.2">
      <c r="A71" s="29"/>
      <c r="B71" s="30"/>
      <c r="C71" s="31"/>
      <c r="D71" s="39"/>
      <c r="E71" s="39"/>
      <c r="F71" s="39"/>
      <c r="G71" s="39"/>
      <c r="H71" s="39"/>
      <c r="I71" s="39"/>
      <c r="J71" s="39"/>
      <c r="K71" s="31"/>
    </row>
    <row r="72" spans="1:11" s="10" customFormat="1" ht="17.100000000000001" customHeight="1" x14ac:dyDescent="0.2">
      <c r="A72" s="22"/>
      <c r="B72" s="22"/>
      <c r="C72" s="23" t="s">
        <v>109</v>
      </c>
      <c r="D72" s="40">
        <f>SUM(D60:D71)/COUNTA(D60:D71)</f>
        <v>21009.090909090908</v>
      </c>
      <c r="E72" s="40">
        <f t="shared" ref="E72:J72" si="7">SUM(E60:E71)/COUNTA(E60:E71)</f>
        <v>20959.090909090908</v>
      </c>
      <c r="F72" s="40">
        <f t="shared" si="7"/>
        <v>22859.090909090908</v>
      </c>
      <c r="G72" s="40">
        <f t="shared" si="7"/>
        <v>22359.090909090908</v>
      </c>
      <c r="H72" s="40">
        <f t="shared" si="7"/>
        <v>20775</v>
      </c>
      <c r="I72" s="40">
        <f t="shared" si="7"/>
        <v>18743.75</v>
      </c>
      <c r="J72" s="40">
        <f t="shared" si="7"/>
        <v>18443.75</v>
      </c>
      <c r="K72" s="22"/>
    </row>
    <row r="73" spans="1:11" ht="17.100000000000001" customHeight="1" x14ac:dyDescent="0.2">
      <c r="D73" s="16"/>
      <c r="E73" s="16"/>
      <c r="F73" s="16"/>
      <c r="G73" s="16"/>
      <c r="H73" s="16"/>
      <c r="I73" s="16"/>
      <c r="J73" s="16"/>
    </row>
    <row r="74" spans="1:11" ht="17.100000000000001" customHeight="1" x14ac:dyDescent="0.2">
      <c r="C74" s="28"/>
      <c r="D74" s="16"/>
      <c r="E74" s="16"/>
      <c r="F74" s="16"/>
      <c r="G74" s="16"/>
      <c r="H74" s="16"/>
      <c r="I74" s="16"/>
      <c r="J74" s="16"/>
    </row>
    <row r="75" spans="1:11" ht="17.100000000000001" customHeight="1" x14ac:dyDescent="0.2">
      <c r="D75" s="16"/>
      <c r="E75" s="16"/>
      <c r="F75" s="16"/>
      <c r="G75" s="16"/>
      <c r="H75" s="16"/>
      <c r="I75" s="16"/>
      <c r="J75" s="16"/>
    </row>
    <row r="76" spans="1:11" ht="17.100000000000001" customHeight="1" x14ac:dyDescent="0.2">
      <c r="D76" s="16"/>
      <c r="E76" s="16"/>
      <c r="F76" s="16"/>
      <c r="G76" s="16"/>
      <c r="H76" s="16"/>
      <c r="I76" s="16"/>
      <c r="J76" s="16"/>
    </row>
    <row r="77" spans="1:11" ht="17.100000000000001" customHeight="1" x14ac:dyDescent="0.2">
      <c r="D77" s="16"/>
      <c r="E77" s="16"/>
      <c r="F77" s="16"/>
      <c r="G77" s="16"/>
      <c r="H77" s="16"/>
      <c r="I77" s="16"/>
      <c r="J77" s="16"/>
    </row>
    <row r="78" spans="1:11" ht="17.100000000000001" customHeight="1" x14ac:dyDescent="0.2">
      <c r="D78" s="16"/>
      <c r="E78" s="16"/>
      <c r="F78" s="16"/>
      <c r="G78" s="16"/>
      <c r="H78" s="16"/>
      <c r="I78" s="16"/>
      <c r="J78" s="16"/>
    </row>
    <row r="79" spans="1:11" ht="17.100000000000001" customHeight="1" x14ac:dyDescent="0.2">
      <c r="D79" s="16"/>
      <c r="E79" s="16"/>
      <c r="F79" s="16"/>
      <c r="G79" s="16"/>
      <c r="H79" s="16"/>
      <c r="I79" s="16"/>
      <c r="J79" s="16"/>
    </row>
    <row r="80" spans="1:11" ht="17.100000000000001" customHeight="1" x14ac:dyDescent="0.2">
      <c r="D80" s="16"/>
      <c r="E80" s="16"/>
      <c r="F80" s="16"/>
      <c r="G80" s="16"/>
      <c r="H80" s="16"/>
      <c r="I80" s="16"/>
      <c r="J80" s="16"/>
    </row>
    <row r="81" spans="4:10" ht="17.100000000000001" customHeight="1" x14ac:dyDescent="0.2">
      <c r="D81" s="16"/>
      <c r="E81" s="16"/>
      <c r="F81" s="16"/>
      <c r="G81" s="16"/>
      <c r="H81" s="16"/>
      <c r="I81" s="16"/>
      <c r="J81" s="16"/>
    </row>
    <row r="82" spans="4:10" ht="17.100000000000001" customHeight="1" x14ac:dyDescent="0.2">
      <c r="D82" s="16"/>
      <c r="E82" s="16"/>
      <c r="F82" s="16"/>
      <c r="G82" s="16"/>
      <c r="H82" s="16"/>
      <c r="I82" s="16"/>
      <c r="J82" s="16"/>
    </row>
    <row r="83" spans="4:10" ht="17.100000000000001" customHeight="1" x14ac:dyDescent="0.2">
      <c r="D83" s="16"/>
      <c r="E83" s="16"/>
      <c r="F83" s="16"/>
      <c r="G83" s="16"/>
      <c r="H83" s="16"/>
      <c r="I83" s="16"/>
      <c r="J83" s="16"/>
    </row>
    <row r="84" spans="4:10" ht="17.100000000000001" customHeight="1" x14ac:dyDescent="0.2">
      <c r="D84" s="16"/>
      <c r="E84" s="16"/>
      <c r="F84" s="16"/>
      <c r="G84" s="16"/>
      <c r="H84" s="16"/>
      <c r="I84" s="16"/>
      <c r="J84" s="16"/>
    </row>
    <row r="85" spans="4:10" ht="17.100000000000001" customHeight="1" x14ac:dyDescent="0.2">
      <c r="D85" s="16"/>
      <c r="E85" s="16"/>
      <c r="F85" s="16"/>
      <c r="G85" s="16"/>
      <c r="H85" s="16"/>
      <c r="I85" s="16"/>
      <c r="J85" s="16"/>
    </row>
    <row r="86" spans="4:10" ht="17.100000000000001" customHeight="1" x14ac:dyDescent="0.2">
      <c r="D86" s="16"/>
      <c r="E86" s="16"/>
      <c r="F86" s="16"/>
      <c r="G86" s="16"/>
      <c r="H86" s="16"/>
      <c r="I86" s="16"/>
      <c r="J86" s="16"/>
    </row>
    <row r="87" spans="4:10" ht="17.100000000000001" customHeight="1" x14ac:dyDescent="0.2">
      <c r="D87" s="16"/>
      <c r="E87" s="16"/>
      <c r="F87" s="16"/>
      <c r="G87" s="16"/>
      <c r="H87" s="16"/>
      <c r="I87" s="16"/>
      <c r="J87" s="16"/>
    </row>
    <row r="88" spans="4:10" ht="17.100000000000001" customHeight="1" x14ac:dyDescent="0.2">
      <c r="D88" s="16"/>
      <c r="E88" s="16"/>
      <c r="F88" s="16"/>
      <c r="G88" s="16"/>
      <c r="H88" s="16"/>
      <c r="I88" s="16"/>
      <c r="J88" s="16"/>
    </row>
    <row r="89" spans="4:10" ht="17.100000000000001" customHeight="1" x14ac:dyDescent="0.2">
      <c r="D89" s="16"/>
      <c r="E89" s="16"/>
      <c r="F89" s="16"/>
      <c r="G89" s="16"/>
      <c r="H89" s="16"/>
      <c r="I89" s="16"/>
      <c r="J89" s="16"/>
    </row>
    <row r="90" spans="4:10" ht="17.100000000000001" customHeight="1" x14ac:dyDescent="0.2">
      <c r="D90" s="16"/>
      <c r="E90" s="16"/>
      <c r="F90" s="16"/>
      <c r="G90" s="16"/>
      <c r="H90" s="16"/>
      <c r="I90" s="16"/>
      <c r="J90" s="16"/>
    </row>
    <row r="91" spans="4:10" ht="17.100000000000001" customHeight="1" x14ac:dyDescent="0.2">
      <c r="D91" s="16"/>
      <c r="E91" s="16"/>
      <c r="F91" s="16"/>
      <c r="G91" s="16"/>
      <c r="H91" s="16"/>
      <c r="I91" s="16"/>
      <c r="J91" s="16"/>
    </row>
    <row r="92" spans="4:10" ht="17.100000000000001" customHeight="1" x14ac:dyDescent="0.2">
      <c r="D92" s="16"/>
      <c r="E92" s="16"/>
      <c r="F92" s="16"/>
      <c r="G92" s="16"/>
      <c r="H92" s="16"/>
      <c r="I92" s="16"/>
      <c r="J92" s="16"/>
    </row>
    <row r="93" spans="4:10" ht="17.100000000000001" customHeight="1" x14ac:dyDescent="0.2">
      <c r="D93" s="16"/>
      <c r="E93" s="16"/>
      <c r="F93" s="16"/>
      <c r="G93" s="16"/>
      <c r="H93" s="16"/>
      <c r="I93" s="16"/>
      <c r="J93" s="16"/>
    </row>
  </sheetData>
  <mergeCells count="11">
    <mergeCell ref="A4:A6"/>
    <mergeCell ref="B4:B6"/>
    <mergeCell ref="A1:K1"/>
    <mergeCell ref="A2:K2"/>
    <mergeCell ref="C4:C6"/>
    <mergeCell ref="K4:K6"/>
    <mergeCell ref="D4:J4"/>
    <mergeCell ref="I5:J5"/>
    <mergeCell ref="F5:G5"/>
    <mergeCell ref="H5:H6"/>
    <mergeCell ref="D5:E5"/>
  </mergeCells>
  <phoneticPr fontId="2" type="noConversion"/>
  <printOptions horizontalCentered="1"/>
  <pageMargins left="0.5" right="0.25" top="0.75" bottom="0.5" header="0.32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Xang dau</vt:lpstr>
      <vt:lpstr>'Xang dau'!Print_Titles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BKC</dc:creator>
  <cp:lastModifiedBy>PHAN NGOC TUAN</cp:lastModifiedBy>
  <cp:lastPrinted>2011-03-30T00:18:18Z</cp:lastPrinted>
  <dcterms:created xsi:type="dcterms:W3CDTF">2008-12-17T06:28:18Z</dcterms:created>
  <dcterms:modified xsi:type="dcterms:W3CDTF">2012-10-11T07:55:43Z</dcterms:modified>
</cp:coreProperties>
</file>